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E:\Google Drive\2026\contabilidad\rendicion de cuentas\"/>
    </mc:Choice>
  </mc:AlternateContent>
  <xr:revisionPtr revIDLastSave="0" documentId="13_ncr:1_{BD93D980-B641-4B9C-AF61-E4E702B47902}" xr6:coauthVersionLast="47" xr6:coauthVersionMax="47" xr10:uidLastSave="{00000000-0000-0000-0000-000000000000}"/>
  <bookViews>
    <workbookView xWindow="-120" yWindow="-120" windowWidth="29040" windowHeight="15720" xr2:uid="{00000000-000D-0000-FFFF-FFFF00000000}"/>
  </bookViews>
  <sheets>
    <sheet name="INFORME GESTION 1 SEMESTR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9" i="1" l="1"/>
  <c r="N29" i="1" s="1"/>
  <c r="M33" i="1" l="1"/>
  <c r="O32" i="1" s="1"/>
  <c r="O33" i="1" s="1"/>
  <c r="M36" i="1" l="1"/>
  <c r="G189" i="1" l="1"/>
  <c r="B37" i="1" l="1"/>
  <c r="M31" i="1" s="1"/>
  <c r="E162" i="1"/>
  <c r="E164" i="1" s="1"/>
  <c r="E147" i="1"/>
  <c r="E146" i="1" s="1"/>
  <c r="E144" i="1"/>
  <c r="E135" i="1"/>
  <c r="E125" i="1"/>
  <c r="E121" i="1"/>
  <c r="E113" i="1"/>
  <c r="E110" i="1"/>
  <c r="E107" i="1"/>
  <c r="E100" i="1"/>
  <c r="E95" i="1"/>
  <c r="E91" i="1"/>
  <c r="E90" i="1" s="1"/>
  <c r="E89" i="1" s="1"/>
  <c r="E86" i="1"/>
  <c r="E82" i="1"/>
  <c r="E71" i="1"/>
  <c r="E70" i="1" s="1"/>
  <c r="E69" i="1" s="1"/>
  <c r="E65" i="1"/>
  <c r="E59" i="1"/>
  <c r="E57" i="1"/>
  <c r="E51" i="1"/>
  <c r="E48" i="1"/>
  <c r="N32" i="1" l="1"/>
  <c r="N33" i="1" s="1"/>
  <c r="E143" i="1"/>
  <c r="E94" i="1"/>
  <c r="B170" i="1"/>
  <c r="C36" i="1"/>
  <c r="E47" i="1"/>
  <c r="E46" i="1" s="1"/>
  <c r="E109" i="1"/>
  <c r="E81" i="1"/>
  <c r="E80" i="1" s="1"/>
  <c r="C34" i="1"/>
  <c r="C33" i="1"/>
  <c r="C32" i="1"/>
  <c r="C35" i="1"/>
  <c r="C30" i="1"/>
  <c r="C31" i="1"/>
  <c r="A155" i="1"/>
  <c r="E93" i="1" l="1"/>
  <c r="E45" i="1"/>
  <c r="C37" i="1"/>
  <c r="E44" i="1" l="1"/>
  <c r="E43" i="1" s="1"/>
  <c r="E42" i="1" s="1"/>
  <c r="E150" i="1" s="1"/>
  <c r="F49" i="1" s="1"/>
  <c r="F84" i="1" l="1"/>
  <c r="F78" i="1"/>
  <c r="F142" i="1"/>
  <c r="F104" i="1"/>
  <c r="F76" i="1"/>
  <c r="F73" i="1"/>
  <c r="F68" i="1"/>
  <c r="F115" i="1"/>
  <c r="F124" i="1"/>
  <c r="F126" i="1"/>
  <c r="F61" i="1"/>
  <c r="F129" i="1"/>
  <c r="F133" i="1"/>
  <c r="F137" i="1"/>
  <c r="F128" i="1"/>
  <c r="F60" i="1"/>
  <c r="F79" i="1"/>
  <c r="F88" i="1"/>
  <c r="F139" i="1"/>
  <c r="F108" i="1"/>
  <c r="F114" i="1"/>
  <c r="F92" i="1"/>
  <c r="F62" i="1"/>
  <c r="F134" i="1"/>
  <c r="F122" i="1"/>
  <c r="F111" i="1"/>
  <c r="F132" i="1"/>
  <c r="F141" i="1"/>
  <c r="F103" i="1"/>
  <c r="B155" i="1"/>
  <c r="D155" i="1" s="1"/>
  <c r="F64" i="1"/>
  <c r="F119" i="1"/>
  <c r="F63" i="1"/>
  <c r="F67" i="1"/>
  <c r="B171" i="1"/>
  <c r="D170" i="1" s="1"/>
  <c r="H174" i="1" s="1"/>
  <c r="F106" i="1"/>
  <c r="F54" i="1"/>
  <c r="F58" i="1"/>
  <c r="F55" i="1"/>
  <c r="F136" i="1"/>
  <c r="F145" i="1"/>
  <c r="F83" i="1"/>
  <c r="F138" i="1"/>
  <c r="F87" i="1"/>
  <c r="F85" i="1"/>
  <c r="F75" i="1"/>
  <c r="F72" i="1"/>
  <c r="F56" i="1"/>
  <c r="F112" i="1"/>
  <c r="F117" i="1"/>
  <c r="F120" i="1"/>
  <c r="F130" i="1"/>
  <c r="F123" i="1"/>
  <c r="F98" i="1"/>
  <c r="F118" i="1"/>
  <c r="F102" i="1"/>
  <c r="F131" i="1"/>
  <c r="F127" i="1"/>
  <c r="F97" i="1"/>
  <c r="F50" i="1"/>
  <c r="F116" i="1"/>
  <c r="F53" i="1"/>
  <c r="F99" i="1"/>
  <c r="F74" i="1"/>
  <c r="F140" i="1"/>
  <c r="F101" i="1"/>
  <c r="F105" i="1"/>
  <c r="F52" i="1"/>
  <c r="F148" i="1"/>
  <c r="F66" i="1"/>
  <c r="F77" i="1"/>
  <c r="F96" i="1"/>
  <c r="B172" i="1" l="1"/>
  <c r="D172" i="1" s="1"/>
  <c r="F150" i="1"/>
  <c r="H170" i="1"/>
  <c r="I170" i="1"/>
  <c r="G170" i="1"/>
  <c r="E17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MERCEDES</author>
  </authors>
  <commentList>
    <comment ref="E13" authorId="0" shapeId="0" xr:uid="{00000000-0006-0000-0000-000001000000}">
      <text>
        <r>
          <rPr>
            <b/>
            <sz val="9"/>
            <color indexed="81"/>
            <rFont val="Tahoma"/>
            <family val="2"/>
          </rPr>
          <t>MARTHA: Incluir solo rector y coordinador (es):</t>
        </r>
        <r>
          <rPr>
            <sz val="9"/>
            <color indexed="81"/>
            <rFont val="Tahoma"/>
            <family val="2"/>
          </rPr>
          <t xml:space="preserve">
</t>
        </r>
      </text>
    </comment>
    <comment ref="A15" authorId="0" shapeId="0" xr:uid="{00000000-0006-0000-0000-000002000000}">
      <text>
        <r>
          <rPr>
            <b/>
            <sz val="9"/>
            <color indexed="81"/>
            <rFont val="Tahoma"/>
            <family val="2"/>
          </rPr>
          <t>MARTHA: Incluye el docente orientador</t>
        </r>
        <r>
          <rPr>
            <sz val="9"/>
            <color indexed="81"/>
            <rFont val="Tahoma"/>
            <family val="2"/>
          </rPr>
          <t xml:space="preserve">
</t>
        </r>
      </text>
    </comment>
    <comment ref="E15" authorId="0" shapeId="0" xr:uid="{00000000-0006-0000-0000-000003000000}">
      <text>
        <r>
          <rPr>
            <b/>
            <sz val="9"/>
            <color indexed="81"/>
            <rFont val="Tahoma"/>
            <family val="2"/>
          </rPr>
          <t>MARTHA: Registrar secretria, pagador almacenista y auxiliares administrativos</t>
        </r>
        <r>
          <rPr>
            <sz val="9"/>
            <color indexed="81"/>
            <rFont val="Tahoma"/>
            <family val="2"/>
          </rPr>
          <t xml:space="preserve">
</t>
        </r>
      </text>
    </comment>
    <comment ref="A19" authorId="0" shapeId="0" xr:uid="{00000000-0006-0000-0000-000004000000}">
      <text>
        <r>
          <rPr>
            <b/>
            <sz val="9"/>
            <color indexed="81"/>
            <rFont val="Tahoma"/>
            <family val="2"/>
          </rPr>
          <t>MARTHA: Remitir evidencias de la convocatoria</t>
        </r>
        <r>
          <rPr>
            <sz val="9"/>
            <color indexed="81"/>
            <rFont val="Tahoma"/>
            <family val="2"/>
          </rPr>
          <t xml:space="preserve">
</t>
        </r>
      </text>
    </comment>
    <comment ref="E21" authorId="0" shapeId="0" xr:uid="{00000000-0006-0000-0000-000005000000}">
      <text>
        <r>
          <rPr>
            <b/>
            <sz val="9"/>
            <color indexed="81"/>
            <rFont val="Tahoma"/>
            <family val="2"/>
          </rPr>
          <t>MARTHA:
Remitir evidencias de la asistencia</t>
        </r>
        <r>
          <rPr>
            <sz val="9"/>
            <color indexed="81"/>
            <rFont val="Tahoma"/>
            <family val="2"/>
          </rPr>
          <t xml:space="preserve">
</t>
        </r>
      </text>
    </comment>
    <comment ref="A29" authorId="0" shapeId="0" xr:uid="{00000000-0006-0000-0000-000006000000}">
      <text>
        <r>
          <rPr>
            <b/>
            <sz val="9"/>
            <color indexed="81"/>
            <rFont val="Tahoma"/>
            <family val="2"/>
          </rPr>
          <t>MARTHA: Incluir todos los ingresos que hacen parte del presupuesto institucional</t>
        </r>
        <r>
          <rPr>
            <sz val="9"/>
            <color indexed="81"/>
            <rFont val="Tahoma"/>
            <family val="2"/>
          </rPr>
          <t xml:space="preserve">
</t>
        </r>
      </text>
    </comment>
    <comment ref="D29" authorId="0" shapeId="0" xr:uid="{00000000-0006-0000-0000-000007000000}">
      <text>
        <r>
          <rPr>
            <b/>
            <sz val="9"/>
            <color indexed="81"/>
            <rFont val="Tahoma"/>
            <family val="2"/>
          </rPr>
          <t xml:space="preserve">MARTHA: No registrar nuevamente valores y porcentajes. Este espacio es para analizar el comportamiento de los recursos asignados tal como ocurrió en la pandemia </t>
        </r>
        <r>
          <rPr>
            <sz val="9"/>
            <color indexed="81"/>
            <rFont val="Tahoma"/>
            <family val="2"/>
          </rPr>
          <t xml:space="preserve">
</t>
        </r>
      </text>
    </comment>
    <comment ref="F39" authorId="0" shapeId="0" xr:uid="{00000000-0006-0000-0000-000008000000}">
      <text>
        <r>
          <rPr>
            <b/>
            <sz val="9"/>
            <color indexed="81"/>
            <rFont val="Tahoma"/>
            <family val="2"/>
          </rPr>
          <t xml:space="preserve">MARTHA: Porcentaje con relación al total de egresos. </t>
        </r>
        <r>
          <rPr>
            <sz val="9"/>
            <color indexed="81"/>
            <rFont val="Tahoma"/>
            <family val="2"/>
          </rPr>
          <t xml:space="preserve">
</t>
        </r>
      </text>
    </comment>
    <comment ref="G39" authorId="0" shapeId="0" xr:uid="{00000000-0006-0000-0000-000009000000}">
      <text>
        <r>
          <rPr>
            <b/>
            <sz val="9"/>
            <color indexed="81"/>
            <rFont val="Tahoma"/>
            <family val="2"/>
          </rPr>
          <t>MARTHA: No registrar nuevamente valores y porcentajes. Este espacio es para analizar el comportamiento de los gastos institucionales e identificar el porcentaje de ejecución.</t>
        </r>
      </text>
    </comment>
    <comment ref="E154" authorId="0" shapeId="0" xr:uid="{00000000-0006-0000-0000-00000A000000}">
      <text>
        <r>
          <rPr>
            <b/>
            <sz val="9"/>
            <color indexed="81"/>
            <rFont val="Tahoma"/>
            <family val="2"/>
          </rPr>
          <t>MARTHA: Este espacio facilita la explicación sobre los valores del superávit con relación a las cuentas por pagar indicando que se encuentran en las cuentas bancarias. Incluir las explicaciones pertinentes</t>
        </r>
        <r>
          <rPr>
            <sz val="9"/>
            <color indexed="81"/>
            <rFont val="Tahoma"/>
            <family val="2"/>
          </rPr>
          <t xml:space="preserve">
</t>
        </r>
      </text>
    </comment>
    <comment ref="G158" authorId="0" shapeId="0" xr:uid="{00000000-0006-0000-0000-00000B000000}">
      <text>
        <r>
          <rPr>
            <b/>
            <sz val="9"/>
            <color indexed="81"/>
            <rFont val="Tahoma"/>
            <family val="2"/>
          </rPr>
          <t>MARTHA: Relacionar cada una de las cuentas por pagar que quedan luego de liquidar presupuesto y todas las explicaciones que se crean necesarias</t>
        </r>
        <r>
          <rPr>
            <sz val="9"/>
            <color indexed="81"/>
            <rFont val="Tahoma"/>
            <family val="2"/>
          </rPr>
          <t xml:space="preserve">
</t>
        </r>
      </text>
    </comment>
    <comment ref="A182" authorId="0" shapeId="0" xr:uid="{00000000-0006-0000-0000-00000C000000}">
      <text>
        <r>
          <rPr>
            <b/>
            <sz val="9"/>
            <color indexed="81"/>
            <rFont val="Tahoma"/>
            <family val="2"/>
          </rPr>
          <t>MARTHA: Registrar los contratos en orden cronológico desde el primero hasta el último</t>
        </r>
        <r>
          <rPr>
            <sz val="9"/>
            <color indexed="81"/>
            <rFont val="Tahoma"/>
            <family val="2"/>
          </rPr>
          <t xml:space="preserve">
</t>
        </r>
      </text>
    </comment>
  </commentList>
</comments>
</file>

<file path=xl/sharedStrings.xml><?xml version="1.0" encoding="utf-8"?>
<sst xmlns="http://schemas.openxmlformats.org/spreadsheetml/2006/main" count="442" uniqueCount="321">
  <si>
    <t>1. INGRESOS POR FUENTE</t>
  </si>
  <si>
    <t>FUENTE</t>
  </si>
  <si>
    <t>VALOR</t>
  </si>
  <si>
    <t>%</t>
  </si>
  <si>
    <t>ANALISIS CUALITATIVO</t>
  </si>
  <si>
    <t>Aporte de Gratuidad CONPES</t>
  </si>
  <si>
    <t xml:space="preserve">Calidad Municipio (SGP) </t>
  </si>
  <si>
    <t>Calidad Departamento (SGP)</t>
  </si>
  <si>
    <t>Recursos propios</t>
  </si>
  <si>
    <t>Recursos de capital</t>
  </si>
  <si>
    <t xml:space="preserve">TOTAL INGRESOS </t>
  </si>
  <si>
    <t>Otros ingresos</t>
  </si>
  <si>
    <t>2. GASTOS POR RUBRO</t>
  </si>
  <si>
    <t>Remuneración Servicios Técnicos</t>
  </si>
  <si>
    <t>Honorarios</t>
  </si>
  <si>
    <t>Jornales</t>
  </si>
  <si>
    <t>Impresos y Publicaciones</t>
  </si>
  <si>
    <t>Mantenimiento del Establecimiento</t>
  </si>
  <si>
    <t>Gastos Financieros</t>
  </si>
  <si>
    <t>IDENTIFICACION RUBRO</t>
  </si>
  <si>
    <t>CODIGO</t>
  </si>
  <si>
    <t>3. RESULTADO DEL EJERCICIO</t>
  </si>
  <si>
    <t>INGRESOS</t>
  </si>
  <si>
    <t>4. SALDO DISPONIBLE DE EFECTIVO</t>
  </si>
  <si>
    <t>No. CUENTA</t>
  </si>
  <si>
    <t>SALDO</t>
  </si>
  <si>
    <t>SALDO EN CAJA</t>
  </si>
  <si>
    <t>TOTAL EFECTIVO EN BANCOS</t>
  </si>
  <si>
    <t>I. INFORMACIÓN BÁSICA</t>
  </si>
  <si>
    <t>II. GESTIÓN ADMINISTRATIVA Y FINANCIERA</t>
  </si>
  <si>
    <t>ANÁLISIS CUALITATIVO</t>
  </si>
  <si>
    <t>Nombre del Rector (a):</t>
  </si>
  <si>
    <t>Firma del Rector (a):</t>
  </si>
  <si>
    <t>Fecha de entrega a la SED:</t>
  </si>
  <si>
    <t xml:space="preserve">Otros Aportes  Departamento </t>
  </si>
  <si>
    <t>FIRMAS</t>
  </si>
  <si>
    <t>OBJETO</t>
  </si>
  <si>
    <t>SI</t>
  </si>
  <si>
    <t>NO</t>
  </si>
  <si>
    <t>SECOP</t>
  </si>
  <si>
    <t>III. SINTESIS DE INFORMACION SOBRE CONTRATOS SUSCRITOS</t>
  </si>
  <si>
    <t>RECURSOS</t>
  </si>
  <si>
    <t>RUBRO</t>
  </si>
  <si>
    <t xml:space="preserve">No. ORDEN </t>
  </si>
  <si>
    <t>LA INFORMACION ANTERIOR FUE DADA A CONOCER MEDIANTE AUDIENCIA PUBLICA EN LA FECHA REGISTRADA</t>
  </si>
  <si>
    <t xml:space="preserve">TOTAL SALDO DISPONIBLE </t>
  </si>
  <si>
    <t xml:space="preserve">Superávit </t>
  </si>
  <si>
    <t>Cuentas por pagar</t>
  </si>
  <si>
    <t>PORCENTAJE</t>
  </si>
  <si>
    <t>PORCENTAJE EJECUCION</t>
  </si>
  <si>
    <t>BAJO</t>
  </si>
  <si>
    <t>ASPECTOS</t>
  </si>
  <si>
    <t>MUY BAJO</t>
  </si>
  <si>
    <t>MUY BUENO</t>
  </si>
  <si>
    <t>PORCENTAJE DE EJECUCIÓN PRESUPUESTAL</t>
  </si>
  <si>
    <t>INFORME DE AUDIENCIA PÚBLICA DE RENDICIÓN DE CUENTAS - ANEXO 2</t>
  </si>
  <si>
    <t>SIA OBSERVA</t>
  </si>
  <si>
    <t>2.1.2.02.02.008.04</t>
  </si>
  <si>
    <t>2.1.2.02.02.008.03</t>
  </si>
  <si>
    <t>2.1.2.02.02.009.03</t>
  </si>
  <si>
    <t>2</t>
  </si>
  <si>
    <t>A</t>
  </si>
  <si>
    <t>Gastos</t>
  </si>
  <si>
    <t>2.1</t>
  </si>
  <si>
    <t>Funcionamiento</t>
  </si>
  <si>
    <t>2.1.2</t>
  </si>
  <si>
    <t>Adquisición de bienes y servicios</t>
  </si>
  <si>
    <t>2.1.2.01</t>
  </si>
  <si>
    <t>Adquisición de activos no financieros</t>
  </si>
  <si>
    <t>2.1.2.01.01</t>
  </si>
  <si>
    <t>Activos Fijos</t>
  </si>
  <si>
    <t>2.1.2.01.01.003</t>
  </si>
  <si>
    <t>Maquinaria y equipo</t>
  </si>
  <si>
    <t>2.1.2.01.01.003.01</t>
  </si>
  <si>
    <t>Maquinaria para uso general</t>
  </si>
  <si>
    <t>2.1.2.01.01.003.01.02</t>
  </si>
  <si>
    <t>C</t>
  </si>
  <si>
    <t>Bombas, compresores, motores de fuerza hidráulica y motores de potencia neumática y válvulas y sus partes y piezas</t>
  </si>
  <si>
    <t>2.1.2.01.01.003.01.06</t>
  </si>
  <si>
    <t>2.1.2.01.01.003.02</t>
  </si>
  <si>
    <t>2.1.2.01.01.003.02.01</t>
  </si>
  <si>
    <t>2.1.2.01.01.003.02.02</t>
  </si>
  <si>
    <t>2.1.2.01.01.003.02.05</t>
  </si>
  <si>
    <t>Otras máquinas para usos generales y sus partes y piezas</t>
  </si>
  <si>
    <t>Maquinaria para usos especiales</t>
  </si>
  <si>
    <t>Maquinaria agropecuaria o silvícola y sus partes y piezas</t>
  </si>
  <si>
    <t>Máquinas herramientas y sus partes, piezas y accesorios</t>
  </si>
  <si>
    <t>Maquinaria para la elaboración de alimentos, bebidas y tabaco, y sus partes y piezas</t>
  </si>
  <si>
    <t>2.1.2.01.01.003.02.07</t>
  </si>
  <si>
    <t>Aparatos de uso doméstico y sus partes y piezas</t>
  </si>
  <si>
    <t>2.1.2.01.01.003.02.08</t>
  </si>
  <si>
    <t>Otra maquinaria para usos especiales y sus partes y piezas</t>
  </si>
  <si>
    <t>2.1.2.01.01.003.03</t>
  </si>
  <si>
    <t>Maquinaria de oficina, contabilidad e informática</t>
  </si>
  <si>
    <t>2.1.2.01.01.003.03.02</t>
  </si>
  <si>
    <t>Maquinaria de informática y sus partes, piezas y accesorios</t>
  </si>
  <si>
    <t>2.1.2.01.01.003.04</t>
  </si>
  <si>
    <t>Maquinaria y aparatos eléctricos</t>
  </si>
  <si>
    <t>2.1.2.01.01.003.04.02</t>
  </si>
  <si>
    <t>Aparatos de control eléctrico y distribución de electricidad y sus partes y piezas</t>
  </si>
  <si>
    <t>2.1.2.01.01.003.04.03</t>
  </si>
  <si>
    <t>Hilos y cables aislados; cable de fibra óptica</t>
  </si>
  <si>
    <t>2.1.2.01.01.003.04.04</t>
  </si>
  <si>
    <t>Acumuladores, pilas y baterías primarias y sus partes y piezas</t>
  </si>
  <si>
    <t>2.1.2.01.01.003.04.05</t>
  </si>
  <si>
    <t>Lámparas eléctricas de incandescencia o descarga; lámparas de arco, equipo para alumbrado eléctrico; sus partes y piezas</t>
  </si>
  <si>
    <t>2.1.2.01.01.003.04.06</t>
  </si>
  <si>
    <t>Otro equipo eléctrico y sus partes y piezas</t>
  </si>
  <si>
    <t>2.1.2.01.01.003.05</t>
  </si>
  <si>
    <t>Equipo y aparatos de radio, televisión y comunicaciones</t>
  </si>
  <si>
    <t>2.1.2.01.01.003.05.02</t>
  </si>
  <si>
    <t>Aparatos transmisores de televisión y radio; televisión, video y cámaras digitales; teléfonos</t>
  </si>
  <si>
    <t>2.1.2.01.01.003.05.03</t>
  </si>
  <si>
    <t>Radiorreceptores y receptores de televisión; aparatos para la grabación y reproducción de sonido y video; micrófonos, altavoces, amplificadores, etc.</t>
  </si>
  <si>
    <t>2.1.2.01.01.003.05.05</t>
  </si>
  <si>
    <t>Discos, cintas, dispositivos de almacenamiento en estado sólido no volátiles y otros medios, no grabados</t>
  </si>
  <si>
    <t>2.1.2.01.01.004</t>
  </si>
  <si>
    <t>Activos fijos no clasificados como maquinaria y equipo</t>
  </si>
  <si>
    <t>2.1.2.01.01.004.01</t>
  </si>
  <si>
    <t>Muebles, instrumentos musicales, artículos de deporte y antigüedades</t>
  </si>
  <si>
    <t>2.1.2.01.01.004.01.01</t>
  </si>
  <si>
    <t>Muebles</t>
  </si>
  <si>
    <t>2.1.2.01.01.004.01.01.01</t>
  </si>
  <si>
    <t>Asientos</t>
  </si>
  <si>
    <t>2.1.2.01.01.004.01.01.02</t>
  </si>
  <si>
    <t>Muebles del tipo utilizado en la oficina</t>
  </si>
  <si>
    <t>2.1.2.01.01.004.01.01.03</t>
  </si>
  <si>
    <t>Muebles de madera, del tipo usado en la cocina</t>
  </si>
  <si>
    <t>2.1.2.01.01.004.01.01.04</t>
  </si>
  <si>
    <t>Otros muebles N.C.P.</t>
  </si>
  <si>
    <t>2.1.2.01.01.004.01.01.05</t>
  </si>
  <si>
    <t>Somieres, colchones con muebles, rellenos o guarnecidos interiormente con cualquier material, de caucho o plásticos celulares, recubiertos o no</t>
  </si>
  <si>
    <t>2.1.2.01.01.004.01.01.06</t>
  </si>
  <si>
    <t>Partes y piezas de muebles</t>
  </si>
  <si>
    <t>2.1.2.01.01.004.01.02</t>
  </si>
  <si>
    <t>Instrumentos musicales</t>
  </si>
  <si>
    <t>2.1.2.01.01.004.01.03</t>
  </si>
  <si>
    <t>Artículos de deporte</t>
  </si>
  <si>
    <t>2.1.2.01.01.005</t>
  </si>
  <si>
    <t>Otros activos fijos</t>
  </si>
  <si>
    <t>2.1.2.01.01.005.01</t>
  </si>
  <si>
    <t>Recursos biológicos cultivados</t>
  </si>
  <si>
    <t>2.1.2.01.01.005.01.01</t>
  </si>
  <si>
    <t xml:space="preserve">Recursos animales que generan productos en forma repetida  </t>
  </si>
  <si>
    <t>2.1.2.01.01.005.01.01.01</t>
  </si>
  <si>
    <t>Animales de cría</t>
  </si>
  <si>
    <t>2.1.2.01.01.005.01.01.02</t>
  </si>
  <si>
    <t>Ganado lechero</t>
  </si>
  <si>
    <t>2.1.2.01.01.005.01.01.08</t>
  </si>
  <si>
    <t>Otros animales que generan productos en forma repetida</t>
  </si>
  <si>
    <t>2.1.2.01.01.005.01.02</t>
  </si>
  <si>
    <t xml:space="preserve">Árboles, cultivos y plantas que generan productos en forma repetida </t>
  </si>
  <si>
    <t>2.1.2.01.01.005.01.02.01</t>
  </si>
  <si>
    <t>Árboles frutales</t>
  </si>
  <si>
    <t>2.1.2.01.01.005.01.02.06</t>
  </si>
  <si>
    <t>Otros árboles, cultivos y plantas que generan productos en forma repetida</t>
  </si>
  <si>
    <t>2.1.2.01.01.005.02</t>
  </si>
  <si>
    <t>Productos de la propiedad intelectual</t>
  </si>
  <si>
    <t>2.1.2.01.01.005.02.03</t>
  </si>
  <si>
    <t>Programas de informática y bases de datos</t>
  </si>
  <si>
    <t>2.1.2.01.01.005.02.03.01</t>
  </si>
  <si>
    <t>Programas de informática</t>
  </si>
  <si>
    <t>2.1.2.01.01.005.02.03.01.01</t>
  </si>
  <si>
    <t>Paquetes de software</t>
  </si>
  <si>
    <t>2.1.2.02</t>
  </si>
  <si>
    <t>Adquisiciones diferentes de activos</t>
  </si>
  <si>
    <t>2.1.2.02.01</t>
  </si>
  <si>
    <t>Materiales y suministros</t>
  </si>
  <si>
    <t>2.1.2.02.01.000</t>
  </si>
  <si>
    <t>Agricultura, silvicultura y productos de la pesca</t>
  </si>
  <si>
    <t>2.1.2.02.01.000.01</t>
  </si>
  <si>
    <t>Productos de la agricultura y la horticultura</t>
  </si>
  <si>
    <t>2.1.2.02.01.000.02</t>
  </si>
  <si>
    <t>Animales vivos y productos animales (Excepto la carne)</t>
  </si>
  <si>
    <t>2.1.2.02.01.000.03</t>
  </si>
  <si>
    <t>Pescado y otros productos de la pesca</t>
  </si>
  <si>
    <t>2.1.2.02.01.001</t>
  </si>
  <si>
    <t>Suministro de productos de cafetería</t>
  </si>
  <si>
    <t>2.1.2.02.01.003</t>
  </si>
  <si>
    <t>Otros bienes transportables (excepto productos metálicos, maquinaria y equipo)</t>
  </si>
  <si>
    <t>2.1.2.02.01.003.01</t>
  </si>
  <si>
    <t>Compra y recarga de tóner y cartuchos</t>
  </si>
  <si>
    <t>2.1.2.02.01.003.02</t>
  </si>
  <si>
    <t>Compra y recarga de extintores</t>
  </si>
  <si>
    <t>2.1.2.02.01.003.03</t>
  </si>
  <si>
    <t>Textos, libros, guías y demás material pedagógico</t>
  </si>
  <si>
    <t>2.1.2.02.01.003.04</t>
  </si>
  <si>
    <t>Textos, libros, guías y demás material administrativo</t>
  </si>
  <si>
    <t>2.1.2.02.01.003.05</t>
  </si>
  <si>
    <t>Artículos de aseo y elementos de bioseguridad</t>
  </si>
  <si>
    <t>2.1.2.02.01.003.06</t>
  </si>
  <si>
    <t>Combustibles y lubricantes</t>
  </si>
  <si>
    <t>2.1.2.02.01.004</t>
  </si>
  <si>
    <t>Productos metálicos y paquetes de software</t>
  </si>
  <si>
    <t>2.1.2.02.01.004.01</t>
  </si>
  <si>
    <t>Alarmas</t>
  </si>
  <si>
    <t>2.1.2.02.02</t>
  </si>
  <si>
    <t>Adquisición de servicios</t>
  </si>
  <si>
    <t>2.1.2.02.02.005</t>
  </si>
  <si>
    <t>Servicios de la construcción</t>
  </si>
  <si>
    <t>2.1.2.02.02.005.01</t>
  </si>
  <si>
    <t>2.1.2.02.02.005.02</t>
  </si>
  <si>
    <t>Adecuaciones de Infraestuctura Internados</t>
  </si>
  <si>
    <t>2.1.2.02.02.006</t>
  </si>
  <si>
    <t>Servicios de alojamiento; servicios de suministro de comidas y bebidas; servicios de transporte; y servicios de distribución de electricidad, gas y agua</t>
  </si>
  <si>
    <t>2.1.2.02.02.006.01</t>
  </si>
  <si>
    <t>Servicio  de Acueducto</t>
  </si>
  <si>
    <t>2.1.2.02.02.006.02</t>
  </si>
  <si>
    <t>Servicio de Energía</t>
  </si>
  <si>
    <t>2.1.2.02.02.006.03</t>
  </si>
  <si>
    <t>Servicio de Gas</t>
  </si>
  <si>
    <t>2.1.2.02.02.006.04</t>
  </si>
  <si>
    <t>Viáticos y gastos de viaje (Estudiantes)</t>
  </si>
  <si>
    <t>2.1.2.02.02.006.05</t>
  </si>
  <si>
    <t>Gastos de transporte y ccomunicación</t>
  </si>
  <si>
    <t>2.1.2.02.02.006.06</t>
  </si>
  <si>
    <t>Alimentación Internados</t>
  </si>
  <si>
    <t>2.1.2.02.02.006.07</t>
  </si>
  <si>
    <t>Insumos para elaboración de productos procesados</t>
  </si>
  <si>
    <t>2.1.2.02.02.007</t>
  </si>
  <si>
    <t>Servicios financieros y servicios conexos, servicios inmobiliarios y servicios de leasing</t>
  </si>
  <si>
    <t>2.1.2.02.02.007.01</t>
  </si>
  <si>
    <t>2.1.2.02.02.007.02</t>
  </si>
  <si>
    <t>Pólizas</t>
  </si>
  <si>
    <t>2.1.2.02.02.007.03</t>
  </si>
  <si>
    <t>Arrendamientos de bienes muebles e inmuebles</t>
  </si>
  <si>
    <t>2.1.2.02.02.008</t>
  </si>
  <si>
    <t xml:space="preserve">Servicios prestados a las empresas y servicios de producción </t>
  </si>
  <si>
    <t>2.1.2.02.02.008.01</t>
  </si>
  <si>
    <t>Telefonía</t>
  </si>
  <si>
    <t>2.1.2.02.02.008.02</t>
  </si>
  <si>
    <t>Internet</t>
  </si>
  <si>
    <t>2.1.2.02.02.008.05</t>
  </si>
  <si>
    <t>2.1.2.02.02.008.06</t>
  </si>
  <si>
    <t>Licencia de Uso Software</t>
  </si>
  <si>
    <t>2.1.2.02.02.008.07</t>
  </si>
  <si>
    <t>Hosting páginas web</t>
  </si>
  <si>
    <t>2.1.2.02.02.008.08</t>
  </si>
  <si>
    <t>Firmas digitales</t>
  </si>
  <si>
    <t>2.1.2.02.02.008.09</t>
  </si>
  <si>
    <t>Mantenimiento de Mobiliario, software y equipos</t>
  </si>
  <si>
    <t>2.1.2.02.02.009</t>
  </si>
  <si>
    <t>Servicios para la comunidad, sociales y personales</t>
  </si>
  <si>
    <t>2.1.2.02.02.009.01</t>
  </si>
  <si>
    <t>Servicio de Alcantarillado</t>
  </si>
  <si>
    <t>2.1.2.02.02.009.02</t>
  </si>
  <si>
    <t>Servicio de Aseo</t>
  </si>
  <si>
    <t>2.1.2.02.02.009.04</t>
  </si>
  <si>
    <t>Actividades científicas, deportivas y culturales</t>
  </si>
  <si>
    <t>2.1.2.02.02.009.05</t>
  </si>
  <si>
    <t>Inscripcion y participación en competencias cinetíficas, deportivas y culturales</t>
  </si>
  <si>
    <t>2.1.2.02.02.009.06</t>
  </si>
  <si>
    <t xml:space="preserve">Honorarios Hora Cátedra Ciclo Complementario </t>
  </si>
  <si>
    <t>2.1.2.02.02.009.07</t>
  </si>
  <si>
    <t>Proyectos Pedagógicos</t>
  </si>
  <si>
    <t>2.1.8</t>
  </si>
  <si>
    <t>Gastos por tributos, tasas, contribuciones, multas, sanciones e intereses de mora</t>
  </si>
  <si>
    <t>2.1.8.01</t>
  </si>
  <si>
    <t>Impuestos</t>
  </si>
  <si>
    <t>2.1.8.01.14</t>
  </si>
  <si>
    <t>Gravamen a los movimientos financieros</t>
  </si>
  <si>
    <t>2.1.8.05</t>
  </si>
  <si>
    <t>Multas, sanciones e intereses de mora</t>
  </si>
  <si>
    <t>2.1.8.05.01</t>
  </si>
  <si>
    <t>Multas y sanciones</t>
  </si>
  <si>
    <t>2.1.8.05.01.004</t>
  </si>
  <si>
    <t>Sanciones administrativas</t>
  </si>
  <si>
    <t>2.1.8.05.02</t>
  </si>
  <si>
    <t>Intereses de mora</t>
  </si>
  <si>
    <t>NIVEL</t>
  </si>
  <si>
    <t>TIPO</t>
  </si>
  <si>
    <t>NOMBRE DE LA CUENTA</t>
  </si>
  <si>
    <t xml:space="preserve">GASTOS </t>
  </si>
  <si>
    <t>SUPERAVIT</t>
  </si>
  <si>
    <t xml:space="preserve">BANCO </t>
  </si>
  <si>
    <t>FECHA</t>
  </si>
  <si>
    <t>DIA/MES/AÑO</t>
  </si>
  <si>
    <t>TIPO DE CUENTA</t>
  </si>
  <si>
    <t>BANCO AGRARIO DE COLOMBIA</t>
  </si>
  <si>
    <t>CTA AHORROS - MAESTRA</t>
  </si>
  <si>
    <t>CTA AHORROS - PAGADORA</t>
  </si>
  <si>
    <t>CTA AHORROS - REC PROPIOS</t>
  </si>
  <si>
    <t>RECAUDO</t>
  </si>
  <si>
    <t>COMPROMISOS</t>
  </si>
  <si>
    <t>VALOR PAGOS</t>
  </si>
  <si>
    <t xml:space="preserve">MUY BAJO: 0% - 30                              </t>
  </si>
  <si>
    <t xml:space="preserve">BAJO: 31% A 60%                                                </t>
  </si>
  <si>
    <t xml:space="preserve"> BUENO: 61% - 90%                                </t>
  </si>
  <si>
    <t xml:space="preserve"> MUY BUENO: 91% - 100%                 </t>
  </si>
  <si>
    <t>BUENO</t>
  </si>
  <si>
    <t>TOTAL GASTOS  PAGADOS</t>
  </si>
  <si>
    <t>ESTABLECIMIENTO EDUCATIVO MORTIÑO                     ESPECIALIDAD ACADEMICO</t>
  </si>
  <si>
    <t xml:space="preserve"> MUNICIPIO ISNOS</t>
  </si>
  <si>
    <t>NIT.  813011870-8</t>
  </si>
  <si>
    <t>Código DANE No. 241359000232</t>
  </si>
  <si>
    <t>Dirección: VEREDA MORTIÑO                                       Teléfono: 3115213918</t>
  </si>
  <si>
    <t>Correo Electrónico: mortino.isnos@sedhuila.gov.co</t>
  </si>
  <si>
    <t>NÚMERO DE SEDES: 10</t>
  </si>
  <si>
    <t>NÚMERO DE DIRECTIVOS DOCENTES: 02</t>
  </si>
  <si>
    <t>NÚMERO DE ADMINISTRATIVOS: 1</t>
  </si>
  <si>
    <t>LUGAR: SEDE PRINCIPAL COLEGIO MORTIÑO</t>
  </si>
  <si>
    <t>CONTRATO SERVICIOS No1</t>
  </si>
  <si>
    <t>Aporte Gratuidad</t>
  </si>
  <si>
    <t>x</t>
  </si>
  <si>
    <t>CONTRATO SERVICIOS No2</t>
  </si>
  <si>
    <t>Se puede observar que la resta entre el total de ingresos y los gastos resulta en el valor total en efectivo que se encuentra en las cuentas de la institución.</t>
  </si>
  <si>
    <t>Prestación de servicio de internet para la Institución educativa Mortiño, sede Mortiño, Brisas del magdalena, Independencia, Granada, El tigre, Remolino con el propósito de garantizar el uso de las diferentes plataformas educativas, para el normal desarrollo de las diferentes actividades administrativas y educativas de la institución.</t>
  </si>
  <si>
    <t>LUZ CRECENCIA MUÑOZ VALENCIA</t>
  </si>
  <si>
    <t>HORARIO: DE 9:00 p.m. a 12:00 p.m..</t>
  </si>
  <si>
    <t>NÚMERO DE DOCENTES:  26</t>
  </si>
  <si>
    <t>No. DVOS DOCENTES Y DOCENTES DEL1278:  23</t>
  </si>
  <si>
    <t>No.DVOS DOCENTES Y DOCENTES DEL 2277: 03</t>
  </si>
  <si>
    <t>Aprobada por Resolución No. 1527 de 2026</t>
  </si>
  <si>
    <t>FECHA RELIZACIÓN AUDIENCIA: 17/07/2026</t>
  </si>
  <si>
    <t>PERÍODO DE RENDICIÓN: 1/01/2026 A 30/06/2026</t>
  </si>
  <si>
    <t>Prestar servicios profesionales para el registro contable, la elaboración de informes financieros y presupuestales, la asesoría tributaria y la presentación de reportes ante los Entes de Control, correspondientes al período comprendido entre el 1 de enero y el 31 de diciembre de 2026, conforme a la normatividad vigente</t>
  </si>
  <si>
    <t>La mayor parte del dinero de la institución ($51.980.515, el 84%) viene del programa de Gratuidad que gira el Gobierno Nacional para que los estudiantes no paguen matrícula ni pensión. Otra parte importante ($4.844.849) la envía la Gobernación del Huila para apoyar el funcionamiento del colegio, y llegó un poco más de lo que se tenía calculado. También se incorporaron $4.355.860 que quedaron ahorrados del año pasado y no se habían usado. Los $250.418 son intereses que генера el dinero mientras está guardado en el banco, y los $198.000 son ingresos propios de la institución, principalmente por el arriendo de espacios del colegio a la comunidad. En resumen, casi todo el presupuesto ($61.629.642 en total) depende de los recursos que envían la Nación y el Departamento; el colegio por sí solo genera muy poquito dinero propio, por lo que es importante seguir cuidando bien estos recursos para que alcancen para las necesidades de todos los estudiantes.</t>
  </si>
  <si>
    <t>Del dinero pagado en el periodo ($1.017.545), la mayor parte ($858.576, el 84%) se destinó al pago del servicio de acueducto, que es indispensable para el funcionamiento diario del colegio. El resto ($158.969, el 16%) se pagó por el servicio de telefonía, necesario para la comunicación de la institución con los padres de familia, la Secretaría de Educación y demás entidades. En general, los gastos pagados corresponden únicamente a servicios básicos indispensables para mantener el colegio en funcionamiento, sin que se hayan presentado gastos adicionales o fuera de lo previsto</t>
  </si>
  <si>
    <t>Este alto valor de superávit no se debe a la falta de necesidades ni a una baja gestión administrativa, sino a situaciones propias del proceso presupuestal. La mayoría de los recursos aún no han podido ejecutarse porque corresponden a adiciones presupuestales (Acuerdos No. 05 y No. 06 de 2026) que apenas fueron aprobadas y todavía deben surtir el trámite completo de incorporación contable.
Además, es importante mencionar que nos encontramos en un periodo de baja ejecución por coincidir con el cierre del primer semestre y la entrega de boletines, razón por la cual hasta el momento solo se han pagado los servicios básicos indispensables (acueducto y telefonía) y se han suscrito los contratos de contador e internet, que aún no generan pagos.
Una vez se registren contablemente dichas adiciones, se procederá a ejecutar los recursos con celeridad, transparencia y eficiencia, priorizando las necesidades de infraestructura (aula, baños, espacio de psicología) y de funcionamiento institucional.</t>
  </si>
  <si>
    <r>
      <t xml:space="preserve">ANÁLISIS CUALITATIVO EJECUCION PRESUPUESTAL : </t>
    </r>
    <r>
      <rPr>
        <sz val="10"/>
        <color theme="1"/>
        <rFont val="Arial"/>
        <family val="2"/>
      </rPr>
      <t>A corte del 30 de junio de 2026, la Institución Educativa Mortiño ha recaudado un total de $61.629.642, de los cuales se han ejecutado (pagado) $1.017.545, presentando un superávit de $60.612.097, lo que equivale a un porcentaje de ejecución del 1,65%, calificado como muy bajo.
Es importante señalar que, aunque la ejecución directa de pagos aún es baja, la institución tiene recursos comprometidos por un valor de $11.760.000, correspondientes a contratos ya suscritos (contador e internet), los cuales se encuentran en trámite de legalización o en fase de pago.
Cabe resaltar que la baja ejecución registrada hasta la fecha se debe principalmente a que la mayor parte de los recursos disponibles corresponden a adiciones presupuestales (Acuerdos No. 05 y No. 06 de 2026), las cuales apenas fueron aprobadas por el Consejo Directivo y deben surtir el trámite de incorporación contable, así como a que el periodo coincide con el cierre del primer semestre académico. Una vez formalizadas dichas adiciones, se avanzará con la ejecución de los recursos conforme al plan de compras y a las necesidades institucionales establecidas (infraestructura, aseo y funcionamiento).</t>
    </r>
  </si>
  <si>
    <t>No. DE ASISTENTES:122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</si>
</sst>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quot;$&quot;\ #,##0.00"/>
    <numFmt numFmtId="166" formatCode="00"/>
    <numFmt numFmtId="167" formatCode="_(* #,##0_);_(* \(#,##0\);_(* &quot;-&quot;??_);_(@_)"/>
    <numFmt numFmtId="168" formatCode="&quot;$&quot;#,##0.00"/>
    <numFmt numFmtId="169" formatCode="&quot;$&quot;\ #,##0"/>
  </numFmts>
  <fonts count="33"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
      <b/>
      <sz val="11"/>
      <color theme="1"/>
      <name val="Arial"/>
      <family val="2"/>
    </font>
    <font>
      <sz val="11"/>
      <color theme="1"/>
      <name val="Arial"/>
      <family val="2"/>
    </font>
    <font>
      <b/>
      <sz val="9"/>
      <color theme="1"/>
      <name val="Arial"/>
      <family val="2"/>
    </font>
    <font>
      <b/>
      <sz val="12"/>
      <color theme="1"/>
      <name val="Arial"/>
      <family val="2"/>
    </font>
    <font>
      <sz val="10"/>
      <name val="Arial"/>
      <family val="2"/>
    </font>
    <font>
      <sz val="9"/>
      <color indexed="81"/>
      <name val="Tahoma"/>
      <family val="2"/>
    </font>
    <font>
      <b/>
      <sz val="9"/>
      <color indexed="81"/>
      <name val="Tahoma"/>
      <family val="2"/>
    </font>
    <font>
      <sz val="12"/>
      <color theme="1"/>
      <name val="Arial"/>
      <family val="2"/>
    </font>
    <font>
      <b/>
      <sz val="12"/>
      <name val="Arial"/>
      <family val="2"/>
    </font>
    <font>
      <sz val="10"/>
      <name val="Arial Narrow"/>
      <family val="2"/>
    </font>
    <font>
      <sz val="8"/>
      <color theme="1"/>
      <name val="Arial"/>
      <family val="2"/>
    </font>
    <font>
      <b/>
      <sz val="9"/>
      <color theme="1"/>
      <name val="Calibri"/>
      <family val="2"/>
      <scheme val="minor"/>
    </font>
    <font>
      <b/>
      <sz val="9"/>
      <name val="Calibri"/>
      <family val="2"/>
      <scheme val="minor"/>
    </font>
    <font>
      <b/>
      <sz val="10"/>
      <color theme="0"/>
      <name val="Calibri"/>
      <family val="2"/>
      <scheme val="minor"/>
    </font>
    <font>
      <b/>
      <sz val="8"/>
      <color theme="1"/>
      <name val="Calibri"/>
      <family val="2"/>
      <scheme val="minor"/>
    </font>
    <font>
      <b/>
      <sz val="10"/>
      <name val="Calibri"/>
      <family val="2"/>
      <scheme val="minor"/>
    </font>
    <font>
      <sz val="10"/>
      <color theme="1"/>
      <name val="Calibri"/>
      <family val="2"/>
      <scheme val="minor"/>
    </font>
    <font>
      <sz val="8"/>
      <color theme="1"/>
      <name val="Calibri"/>
      <family val="2"/>
      <scheme val="minor"/>
    </font>
    <font>
      <b/>
      <sz val="10"/>
      <color theme="1"/>
      <name val="Calibri"/>
      <family val="2"/>
      <scheme val="minor"/>
    </font>
    <font>
      <b/>
      <sz val="9"/>
      <color rgb="FF000000"/>
      <name val="Calibri"/>
      <family val="2"/>
      <scheme val="minor"/>
    </font>
    <font>
      <sz val="8"/>
      <color rgb="FF000000"/>
      <name val="Calibri"/>
      <family val="2"/>
      <scheme val="minor"/>
    </font>
    <font>
      <sz val="9"/>
      <color theme="1"/>
      <name val="Calibri"/>
      <family val="2"/>
      <scheme val="minor"/>
    </font>
    <font>
      <sz val="8"/>
      <name val="Calibri"/>
      <family val="2"/>
      <scheme val="minor"/>
    </font>
    <font>
      <sz val="9"/>
      <color theme="1"/>
      <name val="Arial"/>
      <family val="2"/>
    </font>
    <font>
      <sz val="11"/>
      <color theme="0"/>
      <name val="Arial"/>
      <family val="2"/>
    </font>
    <font>
      <sz val="12"/>
      <color theme="1"/>
      <name val="Calibri"/>
      <family val="2"/>
      <scheme val="minor"/>
    </font>
    <font>
      <sz val="10"/>
      <color indexed="8"/>
      <name val="Calibri"/>
      <family val="2"/>
      <scheme val="minor"/>
    </font>
    <font>
      <sz val="10"/>
      <color indexed="8"/>
      <name val="Calibri"/>
      <family val="2"/>
    </font>
    <font>
      <sz val="8"/>
      <color theme="1"/>
      <name val="Century Gothic"/>
      <family val="2"/>
    </font>
  </fonts>
  <fills count="9">
    <fill>
      <patternFill patternType="none"/>
    </fill>
    <fill>
      <patternFill patternType="gray125"/>
    </fill>
    <fill>
      <patternFill patternType="solid">
        <fgColor theme="0"/>
        <bgColor indexed="64"/>
      </patternFill>
    </fill>
    <fill>
      <patternFill patternType="solid">
        <fgColor theme="3" tint="-0.499984740745262"/>
        <bgColor indexed="64"/>
      </patternFill>
    </fill>
    <fill>
      <patternFill patternType="solid">
        <fgColor theme="3" tint="-0.249977111117893"/>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3" tint="0.59999389629810485"/>
        <bgColor indexed="64"/>
      </patternFill>
    </fill>
  </fills>
  <borders count="61">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indexed="64"/>
      </left>
      <right/>
      <top style="medium">
        <color indexed="64"/>
      </top>
      <bottom style="thin">
        <color indexed="64"/>
      </bottom>
      <diagonal/>
    </border>
    <border>
      <left style="medium">
        <color indexed="64"/>
      </left>
      <right style="thin">
        <color auto="1"/>
      </right>
      <top style="thin">
        <color auto="1"/>
      </top>
      <bottom style="thin">
        <color auto="1"/>
      </bottom>
      <diagonal/>
    </border>
    <border>
      <left/>
      <right style="medium">
        <color indexed="64"/>
      </right>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indexed="64"/>
      </left>
      <right/>
      <top style="thin">
        <color indexed="64"/>
      </top>
      <bottom style="medium">
        <color indexed="64"/>
      </bottom>
      <diagonal/>
    </border>
    <border>
      <left/>
      <right style="thin">
        <color auto="1"/>
      </right>
      <top style="thin">
        <color auto="1"/>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auto="1"/>
      </right>
      <top style="medium">
        <color indexed="64"/>
      </top>
      <bottom style="thin">
        <color auto="1"/>
      </bottom>
      <diagonal/>
    </border>
    <border>
      <left style="medium">
        <color indexed="64"/>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style="thin">
        <color auto="1"/>
      </bottom>
      <diagonal/>
    </border>
    <border>
      <left style="thin">
        <color auto="1"/>
      </left>
      <right style="medium">
        <color indexed="64"/>
      </right>
      <top/>
      <bottom style="thin">
        <color auto="1"/>
      </bottom>
      <diagonal/>
    </border>
    <border>
      <left style="thin">
        <color auto="1"/>
      </left>
      <right/>
      <top style="medium">
        <color indexed="64"/>
      </top>
      <bottom style="medium">
        <color indexed="64"/>
      </bottom>
      <diagonal/>
    </border>
    <border>
      <left style="thin">
        <color auto="1"/>
      </left>
      <right/>
      <top style="medium">
        <color indexed="64"/>
      </top>
      <bottom/>
      <diagonal/>
    </border>
    <border>
      <left/>
      <right style="thin">
        <color auto="1"/>
      </right>
      <top style="medium">
        <color indexed="64"/>
      </top>
      <bottom/>
      <diagonal/>
    </border>
    <border>
      <left style="thin">
        <color auto="1"/>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auto="1"/>
      </left>
      <right style="thin">
        <color auto="1"/>
      </right>
      <top/>
      <bottom/>
      <diagonal/>
    </border>
    <border>
      <left style="thin">
        <color auto="1"/>
      </left>
      <right style="thin">
        <color auto="1"/>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medium">
        <color indexed="64"/>
      </left>
      <right style="thin">
        <color auto="1"/>
      </right>
      <top/>
      <bottom style="medium">
        <color indexed="64"/>
      </bottom>
      <diagonal/>
    </border>
    <border>
      <left/>
      <right style="thin">
        <color auto="1"/>
      </right>
      <top/>
      <bottom/>
      <diagonal/>
    </border>
    <border>
      <left style="thin">
        <color auto="1"/>
      </left>
      <right style="thin">
        <color auto="1"/>
      </right>
      <top style="medium">
        <color indexed="64"/>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auto="1"/>
      </left>
      <right style="thin">
        <color auto="1"/>
      </right>
      <top style="medium">
        <color indexed="64"/>
      </top>
      <bottom style="medium">
        <color indexed="64"/>
      </bottom>
      <diagonal/>
    </border>
    <border>
      <left/>
      <right/>
      <top style="thin">
        <color auto="1"/>
      </top>
      <bottom/>
      <diagonal/>
    </border>
    <border>
      <left/>
      <right style="medium">
        <color indexed="64"/>
      </right>
      <top style="thin">
        <color auto="1"/>
      </top>
      <bottom/>
      <diagonal/>
    </border>
    <border>
      <left/>
      <right/>
      <top/>
      <bottom style="thin">
        <color auto="1"/>
      </bottom>
      <diagonal/>
    </border>
    <border>
      <left/>
      <right style="medium">
        <color indexed="64"/>
      </right>
      <top/>
      <bottom style="thin">
        <color auto="1"/>
      </bottom>
      <diagonal/>
    </border>
    <border>
      <left/>
      <right style="medium">
        <color indexed="64"/>
      </right>
      <top style="thin">
        <color indexed="64"/>
      </top>
      <bottom style="medium">
        <color indexed="64"/>
      </bottom>
      <diagonal/>
    </border>
  </borders>
  <cellStyleXfs count="7">
    <xf numFmtId="0" fontId="0" fillId="0" borderId="0"/>
    <xf numFmtId="9" fontId="1" fillId="0" borderId="0" applyFont="0" applyFill="0" applyBorder="0" applyAlignment="0" applyProtection="0"/>
    <xf numFmtId="164" fontId="1" fillId="0" borderId="0" applyFont="0" applyFill="0" applyBorder="0" applyAlignment="0" applyProtection="0"/>
    <xf numFmtId="0" fontId="8" fillId="0" borderId="0"/>
    <xf numFmtId="1" fontId="13" fillId="2" borderId="0" applyFill="0">
      <alignment horizontal="center" vertical="center"/>
    </xf>
    <xf numFmtId="0" fontId="8" fillId="0" borderId="0"/>
    <xf numFmtId="0" fontId="1" fillId="0" borderId="0"/>
  </cellStyleXfs>
  <cellXfs count="356">
    <xf numFmtId="0" fontId="0" fillId="0" borderId="0" xfId="0"/>
    <xf numFmtId="0" fontId="5" fillId="0" borderId="0" xfId="0" applyFont="1"/>
    <xf numFmtId="0" fontId="2" fillId="0" borderId="0" xfId="0" applyFont="1"/>
    <xf numFmtId="0" fontId="5" fillId="0" borderId="1" xfId="0" applyFont="1" applyBorder="1"/>
    <xf numFmtId="0" fontId="7" fillId="0" borderId="0" xfId="0" applyFont="1" applyAlignment="1">
      <alignment horizontal="center"/>
    </xf>
    <xf numFmtId="0" fontId="5" fillId="0" borderId="0" xfId="0" applyFont="1" applyAlignment="1">
      <alignment horizontal="center"/>
    </xf>
    <xf numFmtId="9" fontId="5" fillId="0" borderId="0" xfId="0" applyNumberFormat="1" applyFont="1" applyAlignment="1">
      <alignment horizontal="center"/>
    </xf>
    <xf numFmtId="165" fontId="5" fillId="0" borderId="0" xfId="0" applyNumberFormat="1" applyFont="1" applyAlignment="1">
      <alignment horizontal="right"/>
    </xf>
    <xf numFmtId="0" fontId="4" fillId="0" borderId="0" xfId="0" applyFont="1" applyAlignment="1">
      <alignment horizontal="center"/>
    </xf>
    <xf numFmtId="0" fontId="5" fillId="0" borderId="32" xfId="0" applyFont="1" applyBorder="1"/>
    <xf numFmtId="0" fontId="5" fillId="0" borderId="13" xfId="0" applyFont="1" applyBorder="1"/>
    <xf numFmtId="0" fontId="5" fillId="0" borderId="31" xfId="0" applyFont="1" applyBorder="1"/>
    <xf numFmtId="0" fontId="5" fillId="0" borderId="21" xfId="0" applyFont="1" applyBorder="1"/>
    <xf numFmtId="0" fontId="5" fillId="0" borderId="22" xfId="0" applyFont="1" applyBorder="1"/>
    <xf numFmtId="0" fontId="5" fillId="0" borderId="23" xfId="0" applyFont="1" applyBorder="1"/>
    <xf numFmtId="0" fontId="5" fillId="0" borderId="11" xfId="0" applyFont="1" applyBorder="1"/>
    <xf numFmtId="0" fontId="2" fillId="0" borderId="24" xfId="0" applyFont="1" applyBorder="1"/>
    <xf numFmtId="0" fontId="3" fillId="0" borderId="0" xfId="0" applyFont="1" applyAlignment="1">
      <alignment horizontal="left"/>
    </xf>
    <xf numFmtId="0" fontId="5" fillId="0" borderId="0" xfId="0" applyFont="1" applyAlignment="1">
      <alignment horizontal="justify" vertical="center"/>
    </xf>
    <xf numFmtId="0" fontId="11" fillId="0" borderId="0" xfId="0" applyFont="1" applyAlignment="1">
      <alignment horizontal="center" vertical="center"/>
    </xf>
    <xf numFmtId="0" fontId="11" fillId="0" borderId="24" xfId="0" applyFont="1" applyBorder="1" applyAlignment="1">
      <alignment horizontal="center" vertical="center"/>
    </xf>
    <xf numFmtId="0" fontId="4" fillId="0" borderId="39" xfId="0" applyFont="1" applyBorder="1" applyAlignment="1">
      <alignment horizontal="center"/>
    </xf>
    <xf numFmtId="0" fontId="5" fillId="0" borderId="5" xfId="0" applyFont="1" applyBorder="1"/>
    <xf numFmtId="0" fontId="5" fillId="0" borderId="15" xfId="0" applyFont="1" applyBorder="1"/>
    <xf numFmtId="0" fontId="3" fillId="0" borderId="20" xfId="0" applyFont="1" applyBorder="1" applyAlignment="1">
      <alignment horizontal="center" vertical="center"/>
    </xf>
    <xf numFmtId="0" fontId="5" fillId="0" borderId="18" xfId="0" applyFont="1" applyBorder="1" applyAlignment="1">
      <alignment horizontal="left"/>
    </xf>
    <xf numFmtId="0" fontId="5" fillId="0" borderId="19" xfId="0" applyFont="1" applyBorder="1" applyAlignment="1">
      <alignment horizontal="left"/>
    </xf>
    <xf numFmtId="0" fontId="5" fillId="0" borderId="4" xfId="0" applyFont="1" applyBorder="1" applyAlignment="1">
      <alignment horizontal="center"/>
    </xf>
    <xf numFmtId="0" fontId="2" fillId="0" borderId="19" xfId="0" applyFont="1" applyBorder="1" applyAlignment="1">
      <alignment horizontal="left"/>
    </xf>
    <xf numFmtId="0" fontId="5" fillId="0" borderId="0" xfId="0" applyFont="1" applyAlignment="1">
      <alignment horizontal="center" wrapText="1"/>
    </xf>
    <xf numFmtId="165" fontId="5" fillId="0" borderId="1" xfId="0" applyNumberFormat="1" applyFont="1" applyBorder="1" applyAlignment="1">
      <alignment horizontal="right"/>
    </xf>
    <xf numFmtId="0" fontId="5" fillId="0" borderId="10" xfId="0" applyFont="1" applyBorder="1" applyAlignment="1">
      <alignment horizontal="left"/>
    </xf>
    <xf numFmtId="0" fontId="11" fillId="0" borderId="7" xfId="0" applyFont="1" applyBorder="1" applyAlignment="1">
      <alignment horizontal="left" vertical="center" wrapText="1"/>
    </xf>
    <xf numFmtId="0" fontId="11" fillId="0" borderId="10" xfId="0" applyFont="1" applyBorder="1" applyAlignment="1">
      <alignment horizontal="left" vertical="center" wrapText="1"/>
    </xf>
    <xf numFmtId="0" fontId="11" fillId="0" borderId="12" xfId="0" applyFont="1" applyBorder="1" applyAlignment="1">
      <alignment horizontal="left" vertical="center" wrapText="1"/>
    </xf>
    <xf numFmtId="0" fontId="2" fillId="0" borderId="19" xfId="0" applyFont="1" applyBorder="1"/>
    <xf numFmtId="0" fontId="5" fillId="0" borderId="19" xfId="0" applyFont="1" applyBorder="1"/>
    <xf numFmtId="0" fontId="5" fillId="0" borderId="20" xfId="0" applyFont="1" applyBorder="1"/>
    <xf numFmtId="0" fontId="3" fillId="0" borderId="1" xfId="0" applyFont="1" applyBorder="1" applyAlignment="1">
      <alignment horizontal="center"/>
    </xf>
    <xf numFmtId="0" fontId="3" fillId="0" borderId="10" xfId="0" applyFont="1" applyBorder="1" applyAlignment="1">
      <alignment horizontal="center"/>
    </xf>
    <xf numFmtId="0" fontId="4" fillId="0" borderId="13" xfId="0" applyFont="1" applyBorder="1" applyAlignment="1">
      <alignment horizontal="center"/>
    </xf>
    <xf numFmtId="9" fontId="5" fillId="0" borderId="13" xfId="1" applyFont="1" applyBorder="1" applyAlignment="1">
      <alignment horizontal="center" vertical="center"/>
    </xf>
    <xf numFmtId="9" fontId="5" fillId="0" borderId="1" xfId="0" applyNumberFormat="1" applyFont="1" applyBorder="1" applyAlignment="1">
      <alignment horizontal="center"/>
    </xf>
    <xf numFmtId="0" fontId="5" fillId="0" borderId="1" xfId="0" applyFont="1" applyBorder="1" applyAlignment="1">
      <alignment horizontal="center" wrapText="1"/>
    </xf>
    <xf numFmtId="0" fontId="4" fillId="0" borderId="10"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3" fillId="0" borderId="39" xfId="0" applyFont="1" applyBorder="1" applyAlignment="1">
      <alignment horizontal="center"/>
    </xf>
    <xf numFmtId="0" fontId="3" fillId="0" borderId="39" xfId="0" applyFont="1" applyBorder="1" applyAlignment="1">
      <alignment horizontal="center" vertical="center"/>
    </xf>
    <xf numFmtId="0" fontId="5" fillId="0" borderId="10" xfId="0" applyFont="1" applyBorder="1" applyAlignment="1">
      <alignment horizontal="left" wrapText="1"/>
    </xf>
    <xf numFmtId="0" fontId="6" fillId="0" borderId="39" xfId="0" applyFont="1" applyBorder="1" applyAlignment="1">
      <alignment horizontal="center" vertical="center" wrapText="1"/>
    </xf>
    <xf numFmtId="0" fontId="5" fillId="0" borderId="14" xfId="0" applyFont="1" applyBorder="1" applyAlignment="1">
      <alignment horizontal="center"/>
    </xf>
    <xf numFmtId="10" fontId="3" fillId="0" borderId="4" xfId="0" applyNumberFormat="1" applyFont="1" applyBorder="1" applyAlignment="1">
      <alignment horizontal="center"/>
    </xf>
    <xf numFmtId="0" fontId="5" fillId="0" borderId="52" xfId="0" applyFont="1" applyBorder="1" applyAlignment="1">
      <alignment horizontal="left"/>
    </xf>
    <xf numFmtId="0" fontId="4" fillId="0" borderId="28" xfId="0" applyFont="1" applyBorder="1" applyAlignment="1">
      <alignment vertical="center"/>
    </xf>
    <xf numFmtId="10" fontId="4" fillId="0" borderId="29" xfId="0" applyNumberFormat="1" applyFont="1" applyBorder="1" applyAlignment="1">
      <alignment vertical="center"/>
    </xf>
    <xf numFmtId="0" fontId="16" fillId="5" borderId="1" xfId="0" applyFont="1" applyFill="1" applyBorder="1" applyAlignment="1">
      <alignment horizontal="left" vertical="center" wrapText="1"/>
    </xf>
    <xf numFmtId="167" fontId="16" fillId="5" borderId="1" xfId="2" applyNumberFormat="1" applyFont="1" applyFill="1" applyBorder="1" applyAlignment="1" applyProtection="1">
      <alignment vertical="center" wrapText="1"/>
    </xf>
    <xf numFmtId="0" fontId="15" fillId="5" borderId="10" xfId="0" applyFont="1" applyFill="1" applyBorder="1" applyAlignment="1">
      <alignment vertical="center"/>
    </xf>
    <xf numFmtId="0" fontId="15" fillId="5" borderId="1" xfId="0" applyFont="1" applyFill="1" applyBorder="1" applyAlignment="1">
      <alignment horizontal="center" vertical="center"/>
    </xf>
    <xf numFmtId="165" fontId="6" fillId="0" borderId="55" xfId="0" applyNumberFormat="1" applyFont="1" applyBorder="1" applyAlignment="1">
      <alignment vertical="center"/>
    </xf>
    <xf numFmtId="0" fontId="17" fillId="3" borderId="10" xfId="0" applyFont="1" applyFill="1" applyBorder="1"/>
    <xf numFmtId="0" fontId="17" fillId="3" borderId="1" xfId="0" applyFont="1" applyFill="1" applyBorder="1" applyAlignment="1">
      <alignment horizontal="center"/>
    </xf>
    <xf numFmtId="166" fontId="17" fillId="3" borderId="1" xfId="3" applyNumberFormat="1" applyFont="1" applyFill="1" applyBorder="1" applyAlignment="1">
      <alignment horizontal="left" vertical="center"/>
    </xf>
    <xf numFmtId="167" fontId="17" fillId="3" borderId="1" xfId="2" applyNumberFormat="1" applyFont="1" applyFill="1" applyBorder="1" applyAlignment="1" applyProtection="1">
      <alignment horizontal="left" vertical="center" wrapText="1"/>
    </xf>
    <xf numFmtId="0" fontId="18" fillId="0" borderId="1" xfId="0" applyFont="1" applyBorder="1" applyAlignment="1">
      <alignment horizontal="center" vertical="center" wrapText="1"/>
    </xf>
    <xf numFmtId="0" fontId="17" fillId="4" borderId="10" xfId="0" applyFont="1" applyFill="1" applyBorder="1"/>
    <xf numFmtId="0" fontId="17" fillId="4" borderId="1" xfId="0" applyFont="1" applyFill="1" applyBorder="1" applyAlignment="1">
      <alignment horizontal="center"/>
    </xf>
    <xf numFmtId="166" fontId="17" fillId="4" borderId="1" xfId="3" applyNumberFormat="1" applyFont="1" applyFill="1" applyBorder="1" applyAlignment="1">
      <alignment horizontal="left" vertical="center" wrapText="1"/>
    </xf>
    <xf numFmtId="167" fontId="17" fillId="4" borderId="1" xfId="2" applyNumberFormat="1" applyFont="1" applyFill="1" applyBorder="1" applyAlignment="1" applyProtection="1">
      <alignment horizontal="left" vertical="center" wrapText="1"/>
    </xf>
    <xf numFmtId="0" fontId="19" fillId="6" borderId="10" xfId="0" applyFont="1" applyFill="1" applyBorder="1" applyAlignment="1">
      <alignment vertical="center"/>
    </xf>
    <xf numFmtId="0" fontId="19" fillId="6" borderId="1" xfId="0" applyFont="1" applyFill="1" applyBorder="1" applyAlignment="1">
      <alignment horizontal="center"/>
    </xf>
    <xf numFmtId="0" fontId="19" fillId="6" borderId="1" xfId="0" applyFont="1" applyFill="1" applyBorder="1" applyAlignment="1">
      <alignment vertical="center" wrapText="1"/>
    </xf>
    <xf numFmtId="167" fontId="19" fillId="6" borderId="1" xfId="2" applyNumberFormat="1" applyFont="1" applyFill="1" applyBorder="1" applyAlignment="1" applyProtection="1">
      <alignment vertical="center"/>
    </xf>
    <xf numFmtId="0" fontId="19" fillId="6" borderId="1" xfId="0" applyFont="1" applyFill="1" applyBorder="1" applyAlignment="1">
      <alignment horizontal="center" vertical="center"/>
    </xf>
    <xf numFmtId="0" fontId="20" fillId="2" borderId="10" xfId="0" applyFont="1" applyFill="1" applyBorder="1" applyAlignment="1">
      <alignment vertical="center"/>
    </xf>
    <xf numFmtId="0" fontId="20" fillId="2" borderId="1" xfId="0" applyFont="1" applyFill="1" applyBorder="1" applyAlignment="1">
      <alignment horizontal="center" vertical="center"/>
    </xf>
    <xf numFmtId="167" fontId="20" fillId="2" borderId="1" xfId="2" applyNumberFormat="1" applyFont="1" applyFill="1" applyBorder="1" applyAlignment="1" applyProtection="1">
      <alignment vertical="center" wrapText="1"/>
      <protection locked="0"/>
    </xf>
    <xf numFmtId="10" fontId="21" fillId="0" borderId="4" xfId="0" applyNumberFormat="1" applyFont="1" applyBorder="1" applyAlignment="1">
      <alignment horizontal="center"/>
    </xf>
    <xf numFmtId="0" fontId="20" fillId="2" borderId="1" xfId="0" applyFont="1" applyFill="1" applyBorder="1" applyAlignment="1">
      <alignment horizontal="center"/>
    </xf>
    <xf numFmtId="0" fontId="21" fillId="2" borderId="10" xfId="0" applyFont="1" applyFill="1" applyBorder="1"/>
    <xf numFmtId="0" fontId="21" fillId="2" borderId="1" xfId="0" applyFont="1" applyFill="1" applyBorder="1" applyAlignment="1">
      <alignment horizontal="center"/>
    </xf>
    <xf numFmtId="0" fontId="21" fillId="2" borderId="1" xfId="0" applyFont="1" applyFill="1" applyBorder="1" applyAlignment="1">
      <alignment wrapText="1"/>
    </xf>
    <xf numFmtId="167" fontId="21" fillId="2" borderId="1" xfId="2" applyNumberFormat="1" applyFont="1" applyFill="1" applyBorder="1" applyAlignment="1" applyProtection="1">
      <alignment vertical="center" wrapText="1"/>
      <protection locked="0"/>
    </xf>
    <xf numFmtId="0" fontId="21" fillId="2" borderId="10" xfId="0" applyFont="1" applyFill="1" applyBorder="1" applyAlignment="1">
      <alignment vertical="center"/>
    </xf>
    <xf numFmtId="0" fontId="21" fillId="2" borderId="1" xfId="0" applyFont="1" applyFill="1" applyBorder="1" applyAlignment="1">
      <alignment horizontal="center" vertical="center"/>
    </xf>
    <xf numFmtId="0" fontId="21" fillId="2" borderId="1" xfId="0" applyFont="1" applyFill="1" applyBorder="1" applyAlignment="1">
      <alignment horizontal="left" wrapText="1"/>
    </xf>
    <xf numFmtId="0" fontId="22" fillId="6" borderId="10" xfId="0" applyFont="1" applyFill="1" applyBorder="1"/>
    <xf numFmtId="0" fontId="22" fillId="6" borderId="1" xfId="0" applyFont="1" applyFill="1" applyBorder="1" applyAlignment="1">
      <alignment horizontal="center"/>
    </xf>
    <xf numFmtId="0" fontId="22" fillId="6" borderId="1" xfId="0" applyFont="1" applyFill="1" applyBorder="1" applyAlignment="1">
      <alignment horizontal="left" wrapText="1"/>
    </xf>
    <xf numFmtId="167" fontId="22" fillId="6" borderId="1" xfId="2" applyNumberFormat="1" applyFont="1" applyFill="1" applyBorder="1" applyAlignment="1" applyProtection="1">
      <alignment vertical="center" wrapText="1"/>
    </xf>
    <xf numFmtId="0" fontId="21" fillId="2" borderId="1" xfId="0" applyFont="1" applyFill="1" applyBorder="1" applyAlignment="1">
      <alignment horizontal="left" vertical="center" wrapText="1"/>
    </xf>
    <xf numFmtId="167" fontId="21" fillId="2" borderId="1" xfId="2" applyNumberFormat="1" applyFont="1" applyFill="1" applyBorder="1" applyAlignment="1" applyProtection="1">
      <alignment vertical="center"/>
      <protection locked="0"/>
    </xf>
    <xf numFmtId="0" fontId="15" fillId="6" borderId="10" xfId="0" applyFont="1" applyFill="1" applyBorder="1"/>
    <xf numFmtId="0" fontId="15" fillId="6" borderId="1" xfId="0" applyFont="1" applyFill="1" applyBorder="1" applyAlignment="1">
      <alignment horizontal="center"/>
    </xf>
    <xf numFmtId="0" fontId="15" fillId="6" borderId="1" xfId="0" applyFont="1" applyFill="1" applyBorder="1" applyAlignment="1">
      <alignment horizontal="left" wrapText="1"/>
    </xf>
    <xf numFmtId="167" fontId="15" fillId="6" borderId="1" xfId="2" applyNumberFormat="1" applyFont="1" applyFill="1" applyBorder="1" applyAlignment="1" applyProtection="1">
      <alignment vertical="center" wrapText="1"/>
    </xf>
    <xf numFmtId="0" fontId="15" fillId="6" borderId="1" xfId="0" applyFont="1" applyFill="1" applyBorder="1" applyAlignment="1">
      <alignment wrapText="1"/>
    </xf>
    <xf numFmtId="0" fontId="15" fillId="6" borderId="10" xfId="0" applyFont="1" applyFill="1" applyBorder="1" applyAlignment="1">
      <alignment vertical="center"/>
    </xf>
    <xf numFmtId="0" fontId="15" fillId="6" borderId="1" xfId="0" applyFont="1" applyFill="1" applyBorder="1" applyAlignment="1">
      <alignment horizontal="left" vertical="center" wrapText="1"/>
    </xf>
    <xf numFmtId="0" fontId="15" fillId="7" borderId="10" xfId="0" applyFont="1" applyFill="1" applyBorder="1"/>
    <xf numFmtId="0" fontId="15" fillId="7" borderId="1" xfId="0" applyFont="1" applyFill="1" applyBorder="1" applyAlignment="1">
      <alignment horizontal="center"/>
    </xf>
    <xf numFmtId="0" fontId="15" fillId="7" borderId="1" xfId="0" applyFont="1" applyFill="1" applyBorder="1" applyAlignment="1">
      <alignment horizontal="left" vertical="center" wrapText="1"/>
    </xf>
    <xf numFmtId="167" fontId="15" fillId="7" borderId="1" xfId="2" applyNumberFormat="1" applyFont="1" applyFill="1" applyBorder="1" applyAlignment="1" applyProtection="1">
      <alignment vertical="center" wrapText="1"/>
    </xf>
    <xf numFmtId="0" fontId="20" fillId="2" borderId="10" xfId="0" applyFont="1" applyFill="1" applyBorder="1"/>
    <xf numFmtId="1" fontId="16" fillId="6" borderId="1" xfId="4" applyFont="1" applyFill="1" applyBorder="1" applyAlignment="1">
      <alignment horizontal="left" vertical="center" wrapText="1"/>
    </xf>
    <xf numFmtId="0" fontId="23" fillId="7" borderId="1" xfId="5" applyFont="1" applyFill="1" applyBorder="1" applyAlignment="1" applyProtection="1">
      <alignment horizontal="left" vertical="center" wrapText="1"/>
      <protection hidden="1"/>
    </xf>
    <xf numFmtId="0" fontId="24" fillId="2" borderId="1" xfId="5" applyFont="1" applyFill="1" applyBorder="1" applyAlignment="1" applyProtection="1">
      <alignment horizontal="left" vertical="center" wrapText="1"/>
      <protection hidden="1"/>
    </xf>
    <xf numFmtId="0" fontId="15" fillId="7" borderId="10" xfId="0" applyFont="1" applyFill="1" applyBorder="1" applyAlignment="1">
      <alignment vertical="center"/>
    </xf>
    <xf numFmtId="0" fontId="15" fillId="7" borderId="1" xfId="0" applyFont="1" applyFill="1" applyBorder="1" applyAlignment="1">
      <alignment horizontal="center" vertical="center"/>
    </xf>
    <xf numFmtId="0" fontId="25" fillId="2" borderId="1" xfId="0" applyFont="1" applyFill="1" applyBorder="1" applyAlignment="1">
      <alignment horizontal="center"/>
    </xf>
    <xf numFmtId="0" fontId="22" fillId="8" borderId="10" xfId="0" applyFont="1" applyFill="1" applyBorder="1"/>
    <xf numFmtId="0" fontId="22" fillId="8" borderId="1" xfId="0" applyFont="1" applyFill="1" applyBorder="1" applyAlignment="1">
      <alignment horizontal="center"/>
    </xf>
    <xf numFmtId="0" fontId="19" fillId="8" borderId="1" xfId="6" applyFont="1" applyFill="1" applyBorder="1" applyAlignment="1">
      <alignment horizontal="left" vertical="center" wrapText="1"/>
    </xf>
    <xf numFmtId="167" fontId="19" fillId="8" borderId="1" xfId="2" applyNumberFormat="1" applyFont="1" applyFill="1" applyBorder="1" applyAlignment="1" applyProtection="1">
      <alignment horizontal="left" vertical="center" wrapText="1"/>
    </xf>
    <xf numFmtId="0" fontId="16" fillId="6" borderId="1" xfId="6" applyFont="1" applyFill="1" applyBorder="1" applyAlignment="1">
      <alignment horizontal="left" vertical="center" wrapText="1"/>
    </xf>
    <xf numFmtId="167" fontId="16" fillId="6" borderId="1" xfId="2" applyNumberFormat="1" applyFont="1" applyFill="1" applyBorder="1" applyAlignment="1" applyProtection="1">
      <alignment vertical="center" wrapText="1"/>
    </xf>
    <xf numFmtId="1" fontId="16" fillId="7" borderId="1" xfId="4" applyFont="1" applyFill="1" applyBorder="1" applyAlignment="1">
      <alignment horizontal="left" vertical="center" wrapText="1"/>
    </xf>
    <xf numFmtId="1" fontId="26" fillId="2" borderId="1" xfId="4" applyFont="1" applyFill="1" applyBorder="1" applyAlignment="1">
      <alignment horizontal="left" vertical="center" wrapText="1"/>
    </xf>
    <xf numFmtId="0" fontId="26" fillId="2" borderId="1" xfId="6" applyFont="1" applyFill="1" applyBorder="1" applyAlignment="1">
      <alignment horizontal="left" vertical="center" wrapText="1"/>
    </xf>
    <xf numFmtId="0" fontId="21" fillId="0" borderId="10" xfId="0" applyFont="1" applyBorder="1"/>
    <xf numFmtId="0" fontId="21" fillId="0" borderId="1" xfId="0" applyFont="1" applyBorder="1" applyAlignment="1">
      <alignment horizontal="center"/>
    </xf>
    <xf numFmtId="0" fontId="26" fillId="0" borderId="1" xfId="6" applyFont="1" applyBorder="1" applyAlignment="1">
      <alignment horizontal="left" vertical="center" wrapText="1"/>
    </xf>
    <xf numFmtId="167" fontId="21" fillId="0" borderId="1" xfId="2" applyNumberFormat="1" applyFont="1" applyFill="1" applyBorder="1" applyAlignment="1" applyProtection="1">
      <alignment vertical="center" wrapText="1"/>
      <protection locked="0"/>
    </xf>
    <xf numFmtId="0" fontId="15" fillId="7" borderId="10" xfId="0" applyFont="1" applyFill="1" applyBorder="1" applyAlignment="1">
      <alignment horizontal="left" vertical="center"/>
    </xf>
    <xf numFmtId="167" fontId="15" fillId="7" borderId="1" xfId="2" applyNumberFormat="1" applyFont="1" applyFill="1" applyBorder="1" applyAlignment="1" applyProtection="1">
      <alignment horizontal="left" vertical="center" wrapText="1"/>
    </xf>
    <xf numFmtId="0" fontId="22" fillId="5" borderId="10" xfId="0" applyFont="1" applyFill="1" applyBorder="1"/>
    <xf numFmtId="0" fontId="22" fillId="5" borderId="1" xfId="0" applyFont="1" applyFill="1" applyBorder="1" applyAlignment="1">
      <alignment horizontal="center" vertical="center"/>
    </xf>
    <xf numFmtId="0" fontId="19" fillId="5" borderId="1" xfId="6" applyFont="1" applyFill="1" applyBorder="1" applyAlignment="1">
      <alignment horizontal="left" vertical="center" wrapText="1"/>
    </xf>
    <xf numFmtId="167" fontId="19" fillId="5" borderId="1" xfId="2" applyNumberFormat="1" applyFont="1" applyFill="1" applyBorder="1" applyAlignment="1" applyProtection="1">
      <alignment horizontal="left" vertical="center" wrapText="1" readingOrder="1"/>
    </xf>
    <xf numFmtId="0" fontId="15" fillId="8" borderId="10" xfId="0" applyFont="1" applyFill="1" applyBorder="1"/>
    <xf numFmtId="0" fontId="15" fillId="8" borderId="1" xfId="0" applyFont="1" applyFill="1" applyBorder="1" applyAlignment="1">
      <alignment horizontal="center"/>
    </xf>
    <xf numFmtId="0" fontId="15" fillId="8" borderId="1" xfId="0" applyFont="1" applyFill="1" applyBorder="1" applyAlignment="1">
      <alignment horizontal="left" vertical="center" wrapText="1"/>
    </xf>
    <xf numFmtId="167" fontId="15" fillId="8" borderId="1" xfId="2" applyNumberFormat="1" applyFont="1" applyFill="1" applyBorder="1" applyAlignment="1" applyProtection="1">
      <alignment vertical="center" wrapText="1"/>
    </xf>
    <xf numFmtId="0" fontId="26" fillId="0" borderId="1" xfId="0" applyFont="1" applyBorder="1" applyAlignment="1">
      <alignment horizontal="left" vertical="center" wrapText="1"/>
    </xf>
    <xf numFmtId="167" fontId="26" fillId="0" borderId="1" xfId="2" applyNumberFormat="1" applyFont="1" applyFill="1" applyBorder="1" applyAlignment="1" applyProtection="1">
      <alignment wrapText="1"/>
      <protection locked="0"/>
    </xf>
    <xf numFmtId="167" fontId="15" fillId="6" borderId="1" xfId="2" applyNumberFormat="1" applyFont="1" applyFill="1" applyBorder="1" applyAlignment="1" applyProtection="1">
      <alignment wrapText="1"/>
    </xf>
    <xf numFmtId="0" fontId="21" fillId="0" borderId="1" xfId="0" applyFont="1" applyBorder="1" applyAlignment="1">
      <alignment horizontal="left" vertical="center" wrapText="1"/>
    </xf>
    <xf numFmtId="167" fontId="21" fillId="0" borderId="1" xfId="2" applyNumberFormat="1" applyFont="1" applyFill="1" applyBorder="1" applyAlignment="1" applyProtection="1">
      <alignment wrapText="1"/>
      <protection locked="0"/>
    </xf>
    <xf numFmtId="0" fontId="25" fillId="6" borderId="10" xfId="0" applyFont="1" applyFill="1" applyBorder="1"/>
    <xf numFmtId="0" fontId="25" fillId="6" borderId="1" xfId="0" applyFont="1" applyFill="1" applyBorder="1" applyAlignment="1">
      <alignment horizontal="center"/>
    </xf>
    <xf numFmtId="0" fontId="25" fillId="6" borderId="1" xfId="0" applyFont="1" applyFill="1" applyBorder="1" applyAlignment="1">
      <alignment horizontal="left" vertical="center" wrapText="1"/>
    </xf>
    <xf numFmtId="167" fontId="25" fillId="6" borderId="1" xfId="2" applyNumberFormat="1" applyFont="1" applyFill="1" applyBorder="1" applyAlignment="1" applyProtection="1">
      <alignment wrapText="1"/>
      <protection locked="0"/>
    </xf>
    <xf numFmtId="165" fontId="5" fillId="0" borderId="45" xfId="0" applyNumberFormat="1" applyFont="1" applyBorder="1" applyAlignment="1">
      <alignment horizontal="center" vertical="center"/>
    </xf>
    <xf numFmtId="0" fontId="14" fillId="0" borderId="4" xfId="0" applyFont="1" applyBorder="1" applyAlignment="1">
      <alignment vertical="center"/>
    </xf>
    <xf numFmtId="0" fontId="14" fillId="0" borderId="50" xfId="0" applyFont="1" applyBorder="1" applyAlignment="1">
      <alignment vertical="center"/>
    </xf>
    <xf numFmtId="0" fontId="3" fillId="0" borderId="50" xfId="0" applyFont="1" applyBorder="1" applyAlignment="1">
      <alignment horizontal="left"/>
    </xf>
    <xf numFmtId="0" fontId="3" fillId="0" borderId="49" xfId="0" applyFont="1" applyBorder="1" applyAlignment="1">
      <alignment horizontal="left"/>
    </xf>
    <xf numFmtId="0" fontId="0" fillId="0" borderId="0" xfId="0" applyAlignment="1">
      <alignment vertical="center"/>
    </xf>
    <xf numFmtId="0" fontId="21" fillId="0" borderId="33" xfId="0" applyFont="1" applyBorder="1" applyAlignment="1">
      <alignment vertical="center"/>
    </xf>
    <xf numFmtId="0" fontId="21" fillId="0" borderId="6" xfId="0" applyFont="1" applyBorder="1" applyAlignment="1">
      <alignment vertical="center" wrapText="1"/>
    </xf>
    <xf numFmtId="0" fontId="21" fillId="0" borderId="32" xfId="0" applyFont="1" applyBorder="1" applyAlignment="1">
      <alignment vertical="center"/>
    </xf>
    <xf numFmtId="0" fontId="21" fillId="0" borderId="32" xfId="0" applyFont="1" applyBorder="1" applyAlignment="1">
      <alignment horizontal="center" vertical="center"/>
    </xf>
    <xf numFmtId="0" fontId="21" fillId="0" borderId="27" xfId="0" applyFont="1" applyBorder="1" applyAlignment="1">
      <alignment horizontal="center" vertical="center"/>
    </xf>
    <xf numFmtId="10" fontId="21" fillId="0" borderId="4" xfId="0" applyNumberFormat="1" applyFont="1" applyBorder="1" applyAlignment="1">
      <alignment horizontal="center" vertical="center"/>
    </xf>
    <xf numFmtId="0" fontId="21" fillId="2" borderId="1" xfId="0" applyFont="1" applyFill="1" applyBorder="1" applyAlignment="1">
      <alignment vertical="center" wrapText="1"/>
    </xf>
    <xf numFmtId="0" fontId="4" fillId="0" borderId="40" xfId="0" applyFont="1" applyBorder="1" applyAlignment="1">
      <alignment horizontal="center" vertical="center"/>
    </xf>
    <xf numFmtId="168" fontId="3" fillId="0" borderId="0" xfId="0" applyNumberFormat="1" applyFont="1"/>
    <xf numFmtId="0" fontId="3" fillId="0" borderId="0" xfId="0" applyFont="1"/>
    <xf numFmtId="0" fontId="14" fillId="0" borderId="5" xfId="0" applyFont="1" applyBorder="1" applyAlignment="1">
      <alignment vertical="center"/>
    </xf>
    <xf numFmtId="0" fontId="6" fillId="0" borderId="50" xfId="0" applyFont="1" applyBorder="1" applyAlignment="1">
      <alignment vertical="center" wrapText="1"/>
    </xf>
    <xf numFmtId="0" fontId="6" fillId="0" borderId="49" xfId="0" applyFont="1" applyBorder="1" applyAlignment="1">
      <alignment vertical="center"/>
    </xf>
    <xf numFmtId="0" fontId="6" fillId="0" borderId="39" xfId="0" applyFont="1" applyBorder="1" applyAlignment="1">
      <alignment vertical="center"/>
    </xf>
    <xf numFmtId="0" fontId="3" fillId="0" borderId="18"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10" fontId="28" fillId="0" borderId="20" xfId="0" applyNumberFormat="1" applyFont="1" applyBorder="1" applyAlignment="1">
      <alignment vertical="center"/>
    </xf>
    <xf numFmtId="0" fontId="4" fillId="0" borderId="16" xfId="0" applyFont="1" applyBorder="1" applyAlignment="1">
      <alignment horizontal="center"/>
    </xf>
    <xf numFmtId="0" fontId="3" fillId="0" borderId="28" xfId="0" applyFont="1" applyBorder="1" applyAlignment="1">
      <alignment horizontal="center"/>
    </xf>
    <xf numFmtId="165" fontId="5" fillId="0" borderId="34" xfId="0" applyNumberFormat="1" applyFont="1" applyBorder="1" applyAlignment="1">
      <alignment horizontal="center" vertical="center"/>
    </xf>
    <xf numFmtId="9" fontId="5" fillId="0" borderId="0" xfId="0" applyNumberFormat="1" applyFont="1"/>
    <xf numFmtId="10" fontId="5" fillId="0" borderId="0" xfId="0" applyNumberFormat="1" applyFont="1"/>
    <xf numFmtId="1" fontId="27" fillId="0" borderId="50" xfId="0" applyNumberFormat="1" applyFont="1" applyBorder="1" applyAlignment="1">
      <alignment horizontal="left" vertical="center"/>
    </xf>
    <xf numFmtId="4" fontId="5" fillId="0" borderId="0" xfId="0" applyNumberFormat="1" applyFont="1"/>
    <xf numFmtId="165" fontId="29" fillId="0" borderId="6" xfId="0" applyNumberFormat="1" applyFont="1" applyBorder="1" applyAlignment="1">
      <alignment horizontal="center" vertical="center"/>
    </xf>
    <xf numFmtId="165" fontId="21" fillId="0" borderId="1" xfId="0" applyNumberFormat="1" applyFont="1" applyBorder="1" applyAlignment="1">
      <alignment vertical="center"/>
    </xf>
    <xf numFmtId="165" fontId="29" fillId="0" borderId="1" xfId="0" applyNumberFormat="1" applyFont="1" applyBorder="1" applyAlignment="1">
      <alignment horizontal="center" vertical="center"/>
    </xf>
    <xf numFmtId="0" fontId="21" fillId="0" borderId="1" xfId="0" applyFont="1" applyBorder="1" applyAlignment="1">
      <alignment vertical="center"/>
    </xf>
    <xf numFmtId="165" fontId="21" fillId="0" borderId="1" xfId="0" applyNumberFormat="1" applyFont="1" applyBorder="1" applyAlignment="1">
      <alignment horizontal="center" vertical="center"/>
    </xf>
    <xf numFmtId="49" fontId="26" fillId="0" borderId="6" xfId="0" applyNumberFormat="1" applyFont="1" applyBorder="1" applyAlignment="1">
      <alignment horizontal="center" vertical="center" wrapText="1"/>
    </xf>
    <xf numFmtId="165" fontId="21" fillId="0" borderId="6" xfId="0" applyNumberFormat="1" applyFont="1" applyBorder="1" applyAlignment="1">
      <alignment vertical="center"/>
    </xf>
    <xf numFmtId="0" fontId="21" fillId="0" borderId="6" xfId="0" applyFont="1" applyBorder="1" applyAlignment="1">
      <alignment vertical="center"/>
    </xf>
    <xf numFmtId="169" fontId="5" fillId="0" borderId="1" xfId="0" applyNumberFormat="1" applyFont="1" applyBorder="1" applyAlignment="1">
      <alignment horizontal="right"/>
    </xf>
    <xf numFmtId="169" fontId="5" fillId="0" borderId="53" xfId="0" applyNumberFormat="1" applyFont="1" applyBorder="1" applyAlignment="1">
      <alignment horizontal="right"/>
    </xf>
    <xf numFmtId="169" fontId="4" fillId="0" borderId="55" xfId="0" applyNumberFormat="1" applyFont="1" applyBorder="1" applyAlignment="1">
      <alignment vertical="center"/>
    </xf>
    <xf numFmtId="0" fontId="21" fillId="0" borderId="45" xfId="0" applyFont="1" applyBorder="1" applyAlignment="1">
      <alignment horizontal="center" vertical="center"/>
    </xf>
    <xf numFmtId="165" fontId="5" fillId="0" borderId="13" xfId="0" applyNumberFormat="1" applyFont="1" applyBorder="1"/>
    <xf numFmtId="9" fontId="5" fillId="0" borderId="0" xfId="1" applyFont="1"/>
    <xf numFmtId="169" fontId="5" fillId="0" borderId="0" xfId="0" applyNumberFormat="1" applyFont="1"/>
    <xf numFmtId="14" fontId="30" fillId="0" borderId="0" xfId="0" applyNumberFormat="1" applyFont="1" applyAlignment="1" applyProtection="1">
      <alignment horizontal="center" vertical="center" wrapText="1"/>
      <protection locked="0"/>
    </xf>
    <xf numFmtId="0" fontId="31" fillId="0" borderId="4" xfId="0" applyFont="1" applyBorder="1" applyAlignment="1" applyProtection="1">
      <alignment horizontal="justify" vertical="top" wrapText="1"/>
      <protection locked="0"/>
    </xf>
    <xf numFmtId="0" fontId="31" fillId="0" borderId="2" xfId="0" applyFont="1" applyBorder="1" applyAlignment="1" applyProtection="1">
      <alignment horizontal="justify" vertical="top" wrapText="1"/>
      <protection locked="0"/>
    </xf>
    <xf numFmtId="0" fontId="30" fillId="0" borderId="6" xfId="0" applyFont="1" applyBorder="1" applyAlignment="1" applyProtection="1">
      <alignment horizontal="justify" vertical="top" wrapText="1"/>
      <protection locked="0"/>
    </xf>
    <xf numFmtId="0" fontId="30" fillId="0" borderId="2" xfId="0" applyFont="1" applyBorder="1" applyAlignment="1" applyProtection="1">
      <alignment horizontal="justify" vertical="top" wrapText="1"/>
      <protection locked="0"/>
    </xf>
    <xf numFmtId="10" fontId="5" fillId="0" borderId="47" xfId="0" applyNumberFormat="1" applyFont="1" applyBorder="1" applyAlignment="1">
      <alignment horizontal="center" vertical="center"/>
    </xf>
    <xf numFmtId="10" fontId="5" fillId="0" borderId="41" xfId="0" applyNumberFormat="1" applyFont="1" applyBorder="1" applyAlignment="1">
      <alignment horizontal="center" vertical="center"/>
    </xf>
    <xf numFmtId="10" fontId="5" fillId="0" borderId="42" xfId="0" applyNumberFormat="1" applyFont="1" applyBorder="1" applyAlignment="1">
      <alignment horizontal="center" vertical="center"/>
    </xf>
    <xf numFmtId="0" fontId="12" fillId="0" borderId="18" xfId="0" applyFont="1" applyBorder="1" applyAlignment="1" applyProtection="1">
      <alignment horizontal="center"/>
      <protection locked="0"/>
    </xf>
    <xf numFmtId="0" fontId="12" fillId="0" borderId="19" xfId="0" applyFont="1" applyBorder="1" applyAlignment="1" applyProtection="1">
      <alignment horizontal="center"/>
      <protection locked="0"/>
    </xf>
    <xf numFmtId="0" fontId="12" fillId="0" borderId="20" xfId="0" applyFont="1" applyBorder="1" applyAlignment="1" applyProtection="1">
      <alignment horizontal="center"/>
      <protection locked="0"/>
    </xf>
    <xf numFmtId="0" fontId="11" fillId="0" borderId="18" xfId="0" applyFont="1" applyBorder="1" applyAlignment="1" applyProtection="1">
      <alignment horizontal="center"/>
      <protection locked="0"/>
    </xf>
    <xf numFmtId="0" fontId="11" fillId="0" borderId="19" xfId="0" applyFont="1" applyBorder="1" applyAlignment="1" applyProtection="1">
      <alignment horizontal="center"/>
      <protection locked="0"/>
    </xf>
    <xf numFmtId="0" fontId="11" fillId="0" borderId="20" xfId="0" applyFont="1" applyBorder="1" applyAlignment="1" applyProtection="1">
      <alignment horizontal="center"/>
      <protection locked="0"/>
    </xf>
    <xf numFmtId="0" fontId="7" fillId="0" borderId="18" xfId="0" applyFont="1" applyBorder="1" applyAlignment="1">
      <alignment horizontal="center"/>
    </xf>
    <xf numFmtId="0" fontId="7" fillId="0" borderId="19" xfId="0" applyFont="1" applyBorder="1" applyAlignment="1">
      <alignment horizontal="center"/>
    </xf>
    <xf numFmtId="0" fontId="7" fillId="0" borderId="20" xfId="0" applyFont="1" applyBorder="1" applyAlignment="1">
      <alignment horizontal="center"/>
    </xf>
    <xf numFmtId="0" fontId="7" fillId="0" borderId="0" xfId="0" applyFont="1" applyAlignment="1">
      <alignment horizontal="center"/>
    </xf>
    <xf numFmtId="0" fontId="2" fillId="0" borderId="18" xfId="0" applyFont="1" applyBorder="1" applyAlignment="1">
      <alignment horizontal="left"/>
    </xf>
    <xf numFmtId="0" fontId="2" fillId="0" borderId="19" xfId="0" applyFont="1" applyBorder="1" applyAlignment="1">
      <alignment horizontal="left"/>
    </xf>
    <xf numFmtId="0" fontId="2" fillId="0" borderId="20" xfId="0" applyFont="1" applyBorder="1" applyAlignment="1">
      <alignment horizontal="left"/>
    </xf>
    <xf numFmtId="0" fontId="4" fillId="0" borderId="18" xfId="0" applyFont="1" applyBorder="1" applyAlignment="1">
      <alignment horizontal="center"/>
    </xf>
    <xf numFmtId="0" fontId="4" fillId="0" borderId="19" xfId="0" applyFont="1" applyBorder="1" applyAlignment="1">
      <alignment horizontal="center"/>
    </xf>
    <xf numFmtId="0" fontId="4" fillId="0" borderId="20" xfId="0" applyFont="1" applyBorder="1" applyAlignment="1">
      <alignment horizontal="center"/>
    </xf>
    <xf numFmtId="0" fontId="5" fillId="0" borderId="18" xfId="0" applyFont="1" applyBorder="1" applyAlignment="1">
      <alignment horizontal="left"/>
    </xf>
    <xf numFmtId="0" fontId="5" fillId="0" borderId="19" xfId="0" applyFont="1" applyBorder="1" applyAlignment="1">
      <alignment horizontal="left"/>
    </xf>
    <xf numFmtId="0" fontId="5" fillId="0" borderId="20" xfId="0" applyFont="1" applyBorder="1" applyAlignment="1">
      <alignment horizontal="left"/>
    </xf>
    <xf numFmtId="0" fontId="4" fillId="0" borderId="7" xfId="0" applyFont="1" applyBorder="1" applyAlignment="1">
      <alignment horizontal="center"/>
    </xf>
    <xf numFmtId="0" fontId="4" fillId="0" borderId="8" xfId="0" applyFont="1" applyBorder="1" applyAlignment="1">
      <alignment horizontal="center"/>
    </xf>
    <xf numFmtId="0" fontId="4" fillId="0" borderId="30" xfId="0" applyFont="1" applyBorder="1" applyAlignment="1">
      <alignment horizontal="center"/>
    </xf>
    <xf numFmtId="0" fontId="4" fillId="0" borderId="22" xfId="0" applyFont="1" applyBorder="1" applyAlignment="1">
      <alignment horizont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12" xfId="0" applyFont="1" applyBorder="1" applyAlignment="1">
      <alignment horizontal="center"/>
    </xf>
    <xf numFmtId="0" fontId="4" fillId="0" borderId="13" xfId="0" applyFont="1" applyBorder="1" applyAlignment="1">
      <alignment horizontal="center"/>
    </xf>
    <xf numFmtId="165" fontId="5" fillId="0" borderId="10" xfId="0" applyNumberFormat="1" applyFont="1" applyBorder="1" applyAlignment="1">
      <alignment horizontal="right" vertical="center"/>
    </xf>
    <xf numFmtId="165" fontId="5" fillId="0" borderId="32" xfId="0" applyNumberFormat="1" applyFont="1" applyBorder="1" applyAlignment="1">
      <alignment horizontal="right" vertical="center"/>
    </xf>
    <xf numFmtId="165" fontId="5" fillId="0" borderId="12" xfId="0" applyNumberFormat="1" applyFont="1" applyBorder="1" applyAlignment="1">
      <alignment horizontal="right" vertical="center"/>
    </xf>
    <xf numFmtId="165" fontId="5" fillId="0" borderId="31" xfId="0" applyNumberFormat="1" applyFont="1" applyBorder="1" applyAlignment="1">
      <alignment horizontal="right" vertical="center"/>
    </xf>
    <xf numFmtId="0" fontId="7" fillId="0" borderId="21" xfId="0" applyFont="1" applyBorder="1" applyAlignment="1">
      <alignment horizontal="center" vertical="center"/>
    </xf>
    <xf numFmtId="0" fontId="7" fillId="0" borderId="24"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4" fillId="0" borderId="38" xfId="0" applyFont="1" applyBorder="1" applyAlignment="1">
      <alignment horizontal="center" vertical="center"/>
    </xf>
    <xf numFmtId="0" fontId="4" fillId="0" borderId="40"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6" fillId="0" borderId="18" xfId="0" applyFont="1" applyBorder="1" applyAlignment="1">
      <alignment horizontal="center" wrapText="1"/>
    </xf>
    <xf numFmtId="0" fontId="6" fillId="0" borderId="20" xfId="0" applyFont="1" applyBorder="1" applyAlignment="1">
      <alignment horizontal="center" wrapText="1"/>
    </xf>
    <xf numFmtId="0" fontId="5" fillId="0" borderId="14" xfId="0" applyFont="1" applyBorder="1" applyAlignment="1">
      <alignment horizontal="center"/>
    </xf>
    <xf numFmtId="0" fontId="5" fillId="0" borderId="15" xfId="0" applyFont="1" applyBorder="1" applyAlignment="1">
      <alignment horizont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165" fontId="5" fillId="0" borderId="7" xfId="0" applyNumberFormat="1" applyFont="1" applyBorder="1" applyAlignment="1">
      <alignment horizontal="right" vertical="center"/>
    </xf>
    <xf numFmtId="165" fontId="5" fillId="0" borderId="30" xfId="0" applyNumberFormat="1" applyFont="1" applyBorder="1" applyAlignment="1">
      <alignment horizontal="right" vertical="center"/>
    </xf>
    <xf numFmtId="0" fontId="3" fillId="0" borderId="21" xfId="0" applyFont="1" applyBorder="1" applyAlignment="1">
      <alignment horizontal="left" vertical="top" wrapText="1"/>
    </xf>
    <xf numFmtId="0" fontId="3" fillId="0" borderId="22" xfId="0" applyFont="1" applyBorder="1" applyAlignment="1">
      <alignment horizontal="left" vertical="top" wrapText="1"/>
    </xf>
    <xf numFmtId="0" fontId="3" fillId="0" borderId="23" xfId="0" applyFont="1" applyBorder="1" applyAlignment="1">
      <alignment horizontal="left" vertical="top" wrapText="1"/>
    </xf>
    <xf numFmtId="0" fontId="3" fillId="0" borderId="24" xfId="0" applyFont="1" applyBorder="1" applyAlignment="1">
      <alignment horizontal="left" vertical="top" wrapText="1"/>
    </xf>
    <xf numFmtId="0" fontId="3" fillId="0" borderId="0" xfId="0" applyFont="1" applyAlignment="1">
      <alignment horizontal="left" vertical="top" wrapText="1"/>
    </xf>
    <xf numFmtId="0" fontId="3" fillId="0" borderId="11" xfId="0" applyFont="1" applyBorder="1" applyAlignment="1">
      <alignment horizontal="left" vertical="top" wrapText="1"/>
    </xf>
    <xf numFmtId="0" fontId="3" fillId="0" borderId="25" xfId="0" applyFont="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10" fontId="5" fillId="0" borderId="6" xfId="0" applyNumberFormat="1" applyFont="1" applyBorder="1" applyAlignment="1">
      <alignment horizontal="center" vertical="center"/>
    </xf>
    <xf numFmtId="0" fontId="3" fillId="0" borderId="56" xfId="0" applyFont="1" applyBorder="1" applyAlignment="1">
      <alignment horizontal="center" wrapText="1"/>
    </xf>
    <xf numFmtId="0" fontId="3" fillId="0" borderId="51" xfId="0" applyFont="1" applyBorder="1" applyAlignment="1">
      <alignment horizontal="center" wrapText="1"/>
    </xf>
    <xf numFmtId="0" fontId="3" fillId="0" borderId="60" xfId="0" applyFont="1" applyBorder="1" applyAlignment="1">
      <alignment horizontal="center" wrapText="1"/>
    </xf>
    <xf numFmtId="0" fontId="3" fillId="0" borderId="0" xfId="0" applyFont="1" applyAlignment="1">
      <alignment horizontal="center"/>
    </xf>
    <xf numFmtId="165" fontId="5" fillId="0" borderId="2" xfId="0" applyNumberFormat="1" applyFont="1" applyBorder="1" applyAlignment="1">
      <alignment horizontal="center" vertical="center"/>
    </xf>
    <xf numFmtId="165" fontId="5" fillId="0" borderId="3" xfId="0" applyNumberFormat="1" applyFont="1" applyBorder="1" applyAlignment="1">
      <alignment horizontal="center" vertical="center"/>
    </xf>
    <xf numFmtId="165" fontId="5" fillId="0" borderId="4" xfId="0" applyNumberFormat="1" applyFont="1" applyBorder="1" applyAlignment="1">
      <alignment horizontal="center" vertical="center"/>
    </xf>
    <xf numFmtId="165" fontId="5" fillId="0" borderId="5" xfId="0" applyNumberFormat="1" applyFont="1" applyBorder="1" applyAlignment="1">
      <alignment horizontal="center" vertical="center"/>
    </xf>
    <xf numFmtId="165" fontId="5" fillId="0" borderId="14" xfId="0" applyNumberFormat="1" applyFont="1" applyBorder="1" applyAlignment="1">
      <alignment horizontal="center" vertical="center"/>
    </xf>
    <xf numFmtId="165" fontId="5" fillId="0" borderId="15" xfId="0" applyNumberFormat="1" applyFont="1" applyBorder="1" applyAlignment="1">
      <alignment horizontal="center" vertical="center"/>
    </xf>
    <xf numFmtId="10" fontId="28" fillId="0" borderId="18" xfId="0" applyNumberFormat="1" applyFont="1" applyBorder="1" applyAlignment="1">
      <alignment horizontal="center" vertical="center"/>
    </xf>
    <xf numFmtId="10" fontId="28" fillId="0" borderId="19" xfId="0" applyNumberFormat="1" applyFont="1" applyBorder="1" applyAlignment="1">
      <alignment horizontal="center" vertical="center"/>
    </xf>
    <xf numFmtId="10" fontId="5" fillId="0" borderId="35" xfId="1" applyNumberFormat="1" applyFont="1" applyBorder="1" applyAlignment="1">
      <alignment horizontal="center" vertical="center"/>
    </xf>
    <xf numFmtId="10" fontId="5" fillId="0" borderId="37" xfId="1" applyNumberFormat="1" applyFont="1" applyBorder="1" applyAlignment="1">
      <alignment horizontal="center" vertical="center"/>
    </xf>
    <xf numFmtId="10" fontId="5" fillId="0" borderId="43" xfId="1" applyNumberFormat="1" applyFont="1" applyBorder="1" applyAlignment="1">
      <alignment horizontal="center" vertical="center"/>
    </xf>
    <xf numFmtId="0" fontId="5" fillId="0" borderId="35"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37"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43"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168" fontId="3" fillId="0" borderId="18" xfId="0" applyNumberFormat="1" applyFont="1" applyBorder="1" applyAlignment="1">
      <alignment horizontal="right" vertical="center"/>
    </xf>
    <xf numFmtId="0" fontId="3" fillId="0" borderId="20" xfId="0" applyFont="1" applyBorder="1" applyAlignment="1">
      <alignment horizontal="right" vertical="center"/>
    </xf>
    <xf numFmtId="14" fontId="5" fillId="0" borderId="18" xfId="0" applyNumberFormat="1" applyFont="1" applyBorder="1" applyAlignment="1">
      <alignment horizontal="left"/>
    </xf>
    <xf numFmtId="0" fontId="3" fillId="0" borderId="18" xfId="0" applyFont="1" applyBorder="1" applyAlignment="1">
      <alignment horizontal="center"/>
    </xf>
    <xf numFmtId="0" fontId="3" fillId="0" borderId="19" xfId="0" applyFont="1" applyBorder="1" applyAlignment="1">
      <alignment horizontal="center"/>
    </xf>
    <xf numFmtId="0" fontId="3" fillId="0" borderId="20" xfId="0" applyFont="1" applyBorder="1" applyAlignment="1">
      <alignment horizontal="center"/>
    </xf>
    <xf numFmtId="0" fontId="32" fillId="0" borderId="21" xfId="0" applyFont="1" applyBorder="1" applyAlignment="1">
      <alignment horizontal="justify" vertical="top" wrapText="1"/>
    </xf>
    <xf numFmtId="0" fontId="14" fillId="0" borderId="22" xfId="0" applyFont="1" applyBorder="1" applyAlignment="1">
      <alignment horizontal="justify" vertical="top" wrapText="1"/>
    </xf>
    <xf numFmtId="0" fontId="14" fillId="0" borderId="23" xfId="0" applyFont="1" applyBorder="1" applyAlignment="1">
      <alignment horizontal="justify" vertical="top" wrapText="1"/>
    </xf>
    <xf numFmtId="0" fontId="14" fillId="0" borderId="24" xfId="0" applyFont="1" applyBorder="1" applyAlignment="1">
      <alignment horizontal="justify" vertical="top" wrapText="1"/>
    </xf>
    <xf numFmtId="0" fontId="14" fillId="0" borderId="0" xfId="0" applyFont="1" applyAlignment="1">
      <alignment horizontal="justify" vertical="top" wrapText="1"/>
    </xf>
    <xf numFmtId="0" fontId="14" fillId="0" borderId="11" xfId="0" applyFont="1" applyBorder="1" applyAlignment="1">
      <alignment horizontal="justify" vertical="top" wrapText="1"/>
    </xf>
    <xf numFmtId="0" fontId="14" fillId="0" borderId="25" xfId="0" applyFont="1" applyBorder="1" applyAlignment="1">
      <alignment horizontal="justify" vertical="top" wrapText="1"/>
    </xf>
    <xf numFmtId="0" fontId="14" fillId="0" borderId="16" xfId="0" applyFont="1" applyBorder="1" applyAlignment="1">
      <alignment horizontal="justify" vertical="top" wrapText="1"/>
    </xf>
    <xf numFmtId="0" fontId="14" fillId="0" borderId="17" xfId="0" applyFont="1" applyBorder="1" applyAlignment="1">
      <alignment horizontal="justify" vertical="top" wrapText="1"/>
    </xf>
    <xf numFmtId="0" fontId="3" fillId="0" borderId="10" xfId="0" applyFont="1" applyBorder="1" applyAlignment="1">
      <alignment horizontal="center"/>
    </xf>
    <xf numFmtId="0" fontId="3" fillId="0" borderId="1" xfId="0" applyFont="1" applyBorder="1" applyAlignment="1">
      <alignment horizont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59" xfId="0" applyFont="1" applyBorder="1" applyAlignment="1">
      <alignment horizontal="center" vertical="center" wrapText="1"/>
    </xf>
    <xf numFmtId="0" fontId="5" fillId="0" borderId="13" xfId="0" applyFont="1" applyBorder="1" applyAlignment="1">
      <alignment horizontal="center" wrapText="1"/>
    </xf>
    <xf numFmtId="0" fontId="5" fillId="0" borderId="31" xfId="0" applyFont="1" applyBorder="1" applyAlignment="1">
      <alignment horizontal="center" wrapText="1"/>
    </xf>
    <xf numFmtId="0" fontId="3" fillId="0" borderId="32" xfId="0" applyFont="1" applyBorder="1" applyAlignment="1">
      <alignment horizontal="center" vertical="center" wrapText="1"/>
    </xf>
    <xf numFmtId="0" fontId="3" fillId="0" borderId="34" xfId="0" applyFont="1" applyBorder="1" applyAlignment="1">
      <alignment horizontal="center"/>
    </xf>
    <xf numFmtId="165" fontId="2" fillId="0" borderId="43" xfId="0" applyNumberFormat="1" applyFont="1" applyBorder="1" applyAlignment="1">
      <alignment horizontal="center" vertical="center"/>
    </xf>
    <xf numFmtId="0" fontId="2" fillId="0" borderId="44" xfId="0" applyFont="1" applyBorder="1" applyAlignment="1">
      <alignment horizontal="center" vertical="center"/>
    </xf>
    <xf numFmtId="0" fontId="14" fillId="0" borderId="22" xfId="0" applyFont="1" applyBorder="1" applyAlignment="1">
      <alignment horizontal="left" vertical="center" wrapText="1"/>
    </xf>
    <xf numFmtId="0" fontId="14" fillId="0" borderId="23" xfId="0" applyFont="1" applyBorder="1" applyAlignment="1">
      <alignment horizontal="left" vertical="center" wrapText="1"/>
    </xf>
    <xf numFmtId="0" fontId="14" fillId="0" borderId="0" xfId="0" applyFont="1" applyAlignment="1">
      <alignment horizontal="left" vertical="center" wrapText="1"/>
    </xf>
    <xf numFmtId="0" fontId="14" fillId="0" borderId="11" xfId="0" applyFont="1" applyBorder="1" applyAlignment="1">
      <alignment horizontal="left" vertical="center" wrapText="1"/>
    </xf>
    <xf numFmtId="0" fontId="14" fillId="0" borderId="16" xfId="0" applyFont="1" applyBorder="1" applyAlignment="1">
      <alignment horizontal="left" vertical="center" wrapText="1"/>
    </xf>
    <xf numFmtId="0" fontId="14" fillId="0" borderId="17" xfId="0" applyFont="1" applyBorder="1" applyAlignment="1">
      <alignment horizontal="left" vertical="center" wrapText="1"/>
    </xf>
    <xf numFmtId="0" fontId="5" fillId="0" borderId="34" xfId="0" applyFont="1" applyBorder="1" applyAlignment="1">
      <alignment horizontal="left"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3" fillId="0" borderId="20" xfId="0" applyFont="1" applyBorder="1" applyAlignment="1">
      <alignment horizontal="center" vertical="center"/>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5" fillId="0" borderId="4" xfId="0" applyFont="1" applyBorder="1" applyAlignment="1">
      <alignment horizontal="center"/>
    </xf>
    <xf numFmtId="0" fontId="5" fillId="0" borderId="5" xfId="0" applyFont="1" applyBorder="1" applyAlignment="1">
      <alignment horizontal="center"/>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7" fillId="0" borderId="38" xfId="0" applyFont="1" applyBorder="1" applyAlignment="1">
      <alignment horizontal="center" vertical="center"/>
    </xf>
    <xf numFmtId="0" fontId="7" fillId="0" borderId="40" xfId="0" applyFont="1" applyBorder="1" applyAlignment="1">
      <alignment horizontal="center" vertical="center"/>
    </xf>
    <xf numFmtId="0" fontId="4" fillId="0" borderId="23"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20" xfId="0" applyFont="1" applyBorder="1" applyAlignment="1">
      <alignment horizontal="center" vertical="center"/>
    </xf>
    <xf numFmtId="14" fontId="21" fillId="0" borderId="6" xfId="0" applyNumberFormat="1" applyFont="1" applyBorder="1" applyAlignment="1">
      <alignment horizontal="center" vertical="center"/>
    </xf>
    <xf numFmtId="0" fontId="21" fillId="0" borderId="6" xfId="0" applyFont="1" applyBorder="1" applyAlignment="1">
      <alignment horizontal="center" vertical="center"/>
    </xf>
    <xf numFmtId="14" fontId="21" fillId="0" borderId="1" xfId="0" applyNumberFormat="1" applyFont="1" applyBorder="1" applyAlignment="1">
      <alignment horizontal="center" vertical="center"/>
    </xf>
    <xf numFmtId="0" fontId="21" fillId="0" borderId="1" xfId="0" applyFont="1" applyBorder="1" applyAlignment="1">
      <alignment horizontal="center" vertical="center"/>
    </xf>
    <xf numFmtId="10" fontId="5" fillId="0" borderId="36" xfId="1" applyNumberFormat="1" applyFont="1" applyBorder="1" applyAlignment="1">
      <alignment horizontal="center" vertical="center"/>
    </xf>
    <xf numFmtId="10" fontId="5" fillId="0" borderId="46" xfId="1" applyNumberFormat="1" applyFont="1" applyBorder="1" applyAlignment="1">
      <alignment horizontal="center" vertical="center"/>
    </xf>
    <xf numFmtId="10" fontId="5" fillId="0" borderId="44" xfId="1" applyNumberFormat="1" applyFont="1" applyBorder="1" applyAlignment="1">
      <alignment horizontal="center" vertical="center"/>
    </xf>
    <xf numFmtId="0" fontId="7" fillId="0" borderId="35"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16" xfId="0" applyFont="1" applyBorder="1" applyAlignment="1">
      <alignment horizontal="center" vertical="center" wrapText="1"/>
    </xf>
    <xf numFmtId="165" fontId="5" fillId="0" borderId="9" xfId="0" applyNumberFormat="1" applyFont="1" applyBorder="1" applyAlignment="1">
      <alignment horizontal="center" vertical="center"/>
    </xf>
    <xf numFmtId="165" fontId="5" fillId="0" borderId="26" xfId="0" applyNumberFormat="1" applyFont="1" applyBorder="1" applyAlignment="1">
      <alignment horizontal="center" vertical="center"/>
    </xf>
    <xf numFmtId="0" fontId="2" fillId="2" borderId="18" xfId="0" applyFont="1" applyFill="1" applyBorder="1" applyAlignment="1">
      <alignment horizontal="left"/>
    </xf>
    <xf numFmtId="0" fontId="2" fillId="2" borderId="19" xfId="0" applyFont="1" applyFill="1" applyBorder="1" applyAlignment="1">
      <alignment horizontal="left"/>
    </xf>
    <xf numFmtId="0" fontId="2" fillId="2" borderId="20" xfId="0" applyFont="1" applyFill="1" applyBorder="1" applyAlignment="1">
      <alignment horizontal="left"/>
    </xf>
  </cellXfs>
  <cellStyles count="7">
    <cellStyle name="Millares 2" xfId="2" xr:uid="{00000000-0005-0000-0000-000000000000}"/>
    <cellStyle name="Nivel 7" xfId="4" xr:uid="{00000000-0005-0000-0000-000001000000}"/>
    <cellStyle name="Normal" xfId="0" builtinId="0"/>
    <cellStyle name="Normal 2" xfId="3" xr:uid="{00000000-0005-0000-0000-000003000000}"/>
    <cellStyle name="Normal 2 2" xfId="6" xr:uid="{00000000-0005-0000-0000-000004000000}"/>
    <cellStyle name="Normal 4" xfId="5" xr:uid="{00000000-0005-0000-0000-00000500000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146957</xdr:colOff>
      <xdr:row>1</xdr:row>
      <xdr:rowOff>190501</xdr:rowOff>
    </xdr:from>
    <xdr:to>
      <xdr:col>10</xdr:col>
      <xdr:colOff>206469</xdr:colOff>
      <xdr:row>5</xdr:row>
      <xdr:rowOff>130587</xdr:rowOff>
    </xdr:to>
    <xdr:pic>
      <xdr:nvPicPr>
        <xdr:cNvPr id="3" name="Imagen 2">
          <a:extLst>
            <a:ext uri="{FF2B5EF4-FFF2-40B4-BE49-F238E27FC236}">
              <a16:creationId xmlns:a16="http://schemas.microsoft.com/office/drawing/2014/main" id="{E1B8A848-C8E9-453D-917D-1ECDCA87B0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909957" y="397330"/>
          <a:ext cx="1243879" cy="738553"/>
        </a:xfrm>
        <a:prstGeom prst="rect">
          <a:avLst/>
        </a:prstGeom>
      </xdr:spPr>
    </xdr:pic>
    <xdr:clientData/>
  </xdr:twoCellAnchor>
  <xdr:twoCellAnchor editAs="oneCell">
    <xdr:from>
      <xdr:col>0</xdr:col>
      <xdr:colOff>487680</xdr:colOff>
      <xdr:row>0</xdr:row>
      <xdr:rowOff>0</xdr:rowOff>
    </xdr:from>
    <xdr:to>
      <xdr:col>0</xdr:col>
      <xdr:colOff>1355725</xdr:colOff>
      <xdr:row>6</xdr:row>
      <xdr:rowOff>95250</xdr:rowOff>
    </xdr:to>
    <xdr:pic>
      <xdr:nvPicPr>
        <xdr:cNvPr id="5" name="Imagen 4" descr="Diagrama&#10;&#10;Descripción generada automáticamente">
          <a:extLst>
            <a:ext uri="{FF2B5EF4-FFF2-40B4-BE49-F238E27FC236}">
              <a16:creationId xmlns:a16="http://schemas.microsoft.com/office/drawing/2014/main" id="{84698860-9584-2BB1-0D41-FA6E123BA067}"/>
            </a:ext>
          </a:extLst>
        </xdr:cNvPr>
        <xdr:cNvPicPr>
          <a:picLocks noChangeAspect="1"/>
        </xdr:cNvPicPr>
      </xdr:nvPicPr>
      <xdr:blipFill>
        <a:blip xmlns:r="http://schemas.openxmlformats.org/officeDocument/2006/relationships" r:embed="rId2" cstate="print">
          <a:clrChange>
            <a:clrFrom>
              <a:srgbClr val="FFFEFD"/>
            </a:clrFrom>
            <a:clrTo>
              <a:srgbClr val="FFFEFD">
                <a:alpha val="0"/>
              </a:srgbClr>
            </a:clrTo>
          </a:clrChange>
          <a:extLst>
            <a:ext uri="{28A0092B-C50C-407E-A947-70E740481C1C}">
              <a14:useLocalDpi xmlns:a14="http://schemas.microsoft.com/office/drawing/2010/main" val="0"/>
            </a:ext>
          </a:extLst>
        </a:blip>
        <a:srcRect/>
        <a:stretch>
          <a:fillRect/>
        </a:stretch>
      </xdr:blipFill>
      <xdr:spPr bwMode="auto">
        <a:xfrm>
          <a:off x="922020" y="0"/>
          <a:ext cx="875665" cy="130302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00"/>
  <sheetViews>
    <sheetView tabSelected="1" view="pageBreakPreview" topLeftCell="A167" zoomScale="60" zoomScaleNormal="110" workbookViewId="0">
      <selection activeCell="G185" sqref="G185"/>
    </sheetView>
  </sheetViews>
  <sheetFormatPr baseColWidth="10" defaultColWidth="11.42578125" defaultRowHeight="14.25" x14ac:dyDescent="0.2"/>
  <cols>
    <col min="1" max="1" width="30" style="1" customWidth="1"/>
    <col min="2" max="2" width="17.140625" style="1" customWidth="1"/>
    <col min="3" max="3" width="10.85546875" style="1" customWidth="1"/>
    <col min="4" max="4" width="33.85546875" style="1" customWidth="1"/>
    <col min="5" max="5" width="13" style="1" customWidth="1"/>
    <col min="6" max="6" width="14.28515625" style="1" customWidth="1"/>
    <col min="7" max="7" width="16.140625" style="1" bestFit="1" customWidth="1"/>
    <col min="8" max="8" width="8.42578125" style="1" bestFit="1" customWidth="1"/>
    <col min="9" max="9" width="3.85546875" style="1" customWidth="1"/>
    <col min="10" max="10" width="5.140625" style="1" customWidth="1"/>
    <col min="11" max="11" width="5" style="1" customWidth="1"/>
    <col min="12" max="12" width="13.85546875" style="1" bestFit="1" customWidth="1"/>
    <col min="13" max="13" width="13.42578125" style="1" bestFit="1" customWidth="1"/>
    <col min="14" max="14" width="11.5703125" style="1" bestFit="1" customWidth="1"/>
    <col min="15" max="15" width="13" style="1" bestFit="1" customWidth="1"/>
    <col min="16" max="16384" width="11.42578125" style="1"/>
  </cols>
  <sheetData>
    <row r="1" spans="1:11" ht="16.5" thickBot="1" x14ac:dyDescent="0.3">
      <c r="A1" s="198" t="s">
        <v>291</v>
      </c>
      <c r="B1" s="199"/>
      <c r="C1" s="199"/>
      <c r="D1" s="199"/>
      <c r="E1" s="199"/>
      <c r="F1" s="199"/>
      <c r="G1" s="199"/>
      <c r="H1" s="199"/>
      <c r="I1" s="199"/>
      <c r="J1" s="199"/>
      <c r="K1" s="200"/>
    </row>
    <row r="2" spans="1:11" ht="16.5" thickBot="1" x14ac:dyDescent="0.3">
      <c r="A2" s="198" t="s">
        <v>292</v>
      </c>
      <c r="B2" s="199"/>
      <c r="C2" s="199"/>
      <c r="D2" s="199"/>
      <c r="E2" s="199"/>
      <c r="F2" s="199"/>
      <c r="G2" s="199"/>
      <c r="H2" s="199"/>
      <c r="I2" s="199"/>
      <c r="J2" s="199"/>
      <c r="K2" s="200"/>
    </row>
    <row r="3" spans="1:11" ht="15.75" thickBot="1" x14ac:dyDescent="0.25">
      <c r="A3" s="201" t="s">
        <v>293</v>
      </c>
      <c r="B3" s="202"/>
      <c r="C3" s="202"/>
      <c r="D3" s="202"/>
      <c r="E3" s="202"/>
      <c r="F3" s="202"/>
      <c r="G3" s="202"/>
      <c r="H3" s="202"/>
      <c r="I3" s="202"/>
      <c r="J3" s="202"/>
      <c r="K3" s="203"/>
    </row>
    <row r="4" spans="1:11" ht="15.75" thickBot="1" x14ac:dyDescent="0.25">
      <c r="A4" s="201" t="s">
        <v>312</v>
      </c>
      <c r="B4" s="202"/>
      <c r="C4" s="202"/>
      <c r="D4" s="202"/>
      <c r="E4" s="202"/>
      <c r="F4" s="202"/>
      <c r="G4" s="202"/>
      <c r="H4" s="202"/>
      <c r="I4" s="202"/>
      <c r="J4" s="202"/>
      <c r="K4" s="203"/>
    </row>
    <row r="5" spans="1:11" ht="15.75" thickBot="1" x14ac:dyDescent="0.25">
      <c r="A5" s="201" t="s">
        <v>294</v>
      </c>
      <c r="B5" s="202"/>
      <c r="C5" s="202"/>
      <c r="D5" s="202"/>
      <c r="E5" s="202"/>
      <c r="F5" s="202"/>
      <c r="G5" s="202"/>
      <c r="H5" s="202"/>
      <c r="I5" s="202"/>
      <c r="J5" s="202"/>
      <c r="K5" s="203"/>
    </row>
    <row r="6" spans="1:11" ht="15.75" thickBot="1" x14ac:dyDescent="0.25">
      <c r="A6" s="201" t="s">
        <v>295</v>
      </c>
      <c r="B6" s="202"/>
      <c r="C6" s="202"/>
      <c r="D6" s="202"/>
      <c r="E6" s="202"/>
      <c r="F6" s="202"/>
      <c r="G6" s="202"/>
      <c r="H6" s="202"/>
      <c r="I6" s="202"/>
      <c r="J6" s="202"/>
      <c r="K6" s="203"/>
    </row>
    <row r="7" spans="1:11" ht="15.75" thickBot="1" x14ac:dyDescent="0.25">
      <c r="A7" s="201" t="s">
        <v>296</v>
      </c>
      <c r="B7" s="202"/>
      <c r="C7" s="202"/>
      <c r="D7" s="202"/>
      <c r="E7" s="202"/>
      <c r="F7" s="202"/>
      <c r="G7" s="202"/>
      <c r="H7" s="202"/>
      <c r="I7" s="202"/>
      <c r="J7" s="202"/>
      <c r="K7" s="203"/>
    </row>
    <row r="8" spans="1:11" ht="10.5" customHeight="1" thickBot="1" x14ac:dyDescent="0.25"/>
    <row r="9" spans="1:11" ht="16.5" thickBot="1" x14ac:dyDescent="0.3">
      <c r="A9" s="204" t="s">
        <v>55</v>
      </c>
      <c r="B9" s="205"/>
      <c r="C9" s="205"/>
      <c r="D9" s="205"/>
      <c r="E9" s="205"/>
      <c r="F9" s="205"/>
      <c r="G9" s="205"/>
      <c r="H9" s="205"/>
      <c r="I9" s="205"/>
      <c r="J9" s="205"/>
      <c r="K9" s="206"/>
    </row>
    <row r="10" spans="1:11" ht="12" customHeight="1" thickBot="1" x14ac:dyDescent="0.25"/>
    <row r="11" spans="1:11" ht="16.5" thickBot="1" x14ac:dyDescent="0.3">
      <c r="A11" s="204" t="s">
        <v>28</v>
      </c>
      <c r="B11" s="205"/>
      <c r="C11" s="205"/>
      <c r="D11" s="205"/>
      <c r="E11" s="205"/>
      <c r="F11" s="205"/>
      <c r="G11" s="205"/>
      <c r="H11" s="205"/>
      <c r="I11" s="205"/>
      <c r="J11" s="205"/>
      <c r="K11" s="206"/>
    </row>
    <row r="12" spans="1:11" ht="15" thickBot="1" x14ac:dyDescent="0.25">
      <c r="A12" s="12"/>
      <c r="B12" s="13"/>
      <c r="C12" s="13"/>
      <c r="D12" s="13"/>
      <c r="E12" s="13"/>
      <c r="F12" s="13"/>
      <c r="G12" s="13"/>
      <c r="H12" s="13"/>
      <c r="I12" s="13"/>
      <c r="J12" s="13"/>
      <c r="K12" s="14"/>
    </row>
    <row r="13" spans="1:11" ht="15.75" customHeight="1" thickBot="1" x14ac:dyDescent="0.25">
      <c r="A13" s="208" t="s">
        <v>297</v>
      </c>
      <c r="B13" s="209"/>
      <c r="C13" s="28"/>
      <c r="D13" s="28"/>
      <c r="E13" s="208" t="s">
        <v>298</v>
      </c>
      <c r="F13" s="209"/>
      <c r="G13" s="209"/>
      <c r="H13" s="209"/>
      <c r="I13" s="209"/>
      <c r="J13" s="209"/>
      <c r="K13" s="210"/>
    </row>
    <row r="14" spans="1:11" ht="7.5" customHeight="1" thickBot="1" x14ac:dyDescent="0.25">
      <c r="A14" s="16"/>
      <c r="B14" s="2"/>
      <c r="C14" s="2"/>
      <c r="D14" s="2"/>
      <c r="E14" s="2"/>
      <c r="K14" s="15"/>
    </row>
    <row r="15" spans="1:11" ht="15.75" customHeight="1" thickBot="1" x14ac:dyDescent="0.25">
      <c r="A15" s="208" t="s">
        <v>309</v>
      </c>
      <c r="B15" s="209"/>
      <c r="C15" s="28"/>
      <c r="D15" s="28"/>
      <c r="E15" s="214" t="s">
        <v>299</v>
      </c>
      <c r="F15" s="215"/>
      <c r="G15" s="215"/>
      <c r="H15" s="215"/>
      <c r="I15" s="215"/>
      <c r="J15" s="215"/>
      <c r="K15" s="216"/>
    </row>
    <row r="16" spans="1:11" ht="6.75" customHeight="1" thickBot="1" x14ac:dyDescent="0.25">
      <c r="A16" s="16"/>
      <c r="B16" s="2"/>
      <c r="C16" s="2"/>
      <c r="D16" s="2"/>
      <c r="E16" s="2"/>
      <c r="K16" s="15"/>
    </row>
    <row r="17" spans="1:15" ht="15.75" customHeight="1" thickBot="1" x14ac:dyDescent="0.25">
      <c r="A17" s="208" t="s">
        <v>310</v>
      </c>
      <c r="B17" s="209"/>
      <c r="C17" s="28"/>
      <c r="D17" s="28"/>
      <c r="E17" s="208" t="s">
        <v>311</v>
      </c>
      <c r="F17" s="209"/>
      <c r="G17" s="209"/>
      <c r="H17" s="209"/>
      <c r="I17" s="209"/>
      <c r="J17" s="209"/>
      <c r="K17" s="210"/>
    </row>
    <row r="18" spans="1:15" ht="8.25" customHeight="1" thickBot="1" x14ac:dyDescent="0.25">
      <c r="A18" s="16"/>
      <c r="B18" s="2"/>
      <c r="C18" s="2"/>
      <c r="D18" s="2"/>
      <c r="E18" s="2"/>
      <c r="K18" s="15"/>
    </row>
    <row r="19" spans="1:15" ht="15" customHeight="1" thickBot="1" x14ac:dyDescent="0.25">
      <c r="A19" s="208" t="s">
        <v>313</v>
      </c>
      <c r="B19" s="209"/>
      <c r="C19" s="28"/>
      <c r="D19" s="28"/>
      <c r="E19" s="208" t="s">
        <v>308</v>
      </c>
      <c r="F19" s="209"/>
      <c r="G19" s="209"/>
      <c r="H19" s="209"/>
      <c r="I19" s="209"/>
      <c r="J19" s="209"/>
      <c r="K19" s="210"/>
    </row>
    <row r="20" spans="1:15" ht="7.5" customHeight="1" thickBot="1" x14ac:dyDescent="0.25">
      <c r="A20" s="16"/>
      <c r="B20" s="2"/>
      <c r="C20" s="2"/>
      <c r="D20" s="2"/>
      <c r="E20" s="2"/>
      <c r="K20" s="15"/>
    </row>
    <row r="21" spans="1:15" ht="15" thickBot="1" x14ac:dyDescent="0.25">
      <c r="A21" s="208" t="s">
        <v>300</v>
      </c>
      <c r="B21" s="209"/>
      <c r="C21" s="28"/>
      <c r="D21" s="28"/>
      <c r="E21" s="353" t="s">
        <v>320</v>
      </c>
      <c r="F21" s="354"/>
      <c r="G21" s="354"/>
      <c r="H21" s="355"/>
      <c r="I21" s="2"/>
      <c r="J21" s="2"/>
      <c r="K21" s="15"/>
    </row>
    <row r="22" spans="1:15" ht="13.5" customHeight="1" thickBot="1" x14ac:dyDescent="0.25">
      <c r="A22" s="16"/>
      <c r="B22" s="2"/>
      <c r="C22" s="2"/>
      <c r="D22" s="2"/>
      <c r="E22" s="2"/>
      <c r="K22" s="15"/>
    </row>
    <row r="23" spans="1:15" ht="15.75" customHeight="1" thickBot="1" x14ac:dyDescent="0.3">
      <c r="A23" s="211" t="s">
        <v>314</v>
      </c>
      <c r="B23" s="212"/>
      <c r="C23" s="212"/>
      <c r="D23" s="212"/>
      <c r="E23" s="212"/>
      <c r="F23" s="212"/>
      <c r="G23" s="212"/>
      <c r="H23" s="212"/>
      <c r="I23" s="212"/>
      <c r="J23" s="212"/>
      <c r="K23" s="213"/>
    </row>
    <row r="24" spans="1:15" ht="13.5" customHeight="1" thickBot="1" x14ac:dyDescent="0.25">
      <c r="A24" s="25"/>
      <c r="B24" s="26"/>
      <c r="C24" s="26"/>
      <c r="D24" s="26"/>
      <c r="E24" s="35"/>
      <c r="F24" s="36"/>
      <c r="G24" s="36"/>
      <c r="H24" s="36"/>
      <c r="I24" s="36"/>
      <c r="J24" s="36"/>
      <c r="K24" s="37"/>
    </row>
    <row r="25" spans="1:15" ht="15" customHeight="1" x14ac:dyDescent="0.25">
      <c r="A25" s="207" t="s">
        <v>29</v>
      </c>
      <c r="B25" s="207"/>
      <c r="C25" s="207"/>
      <c r="D25" s="207"/>
      <c r="E25" s="207"/>
      <c r="F25" s="207"/>
      <c r="G25" s="207"/>
      <c r="H25" s="207"/>
      <c r="I25" s="207"/>
      <c r="J25" s="207"/>
      <c r="K25" s="207"/>
    </row>
    <row r="26" spans="1:15" ht="9.75" customHeight="1" thickBot="1" x14ac:dyDescent="0.25"/>
    <row r="27" spans="1:15" ht="22.5" customHeight="1" thickBot="1" x14ac:dyDescent="0.3">
      <c r="A27" s="211" t="s">
        <v>0</v>
      </c>
      <c r="B27" s="212"/>
      <c r="C27" s="212"/>
      <c r="D27" s="212"/>
      <c r="E27" s="212"/>
      <c r="F27" s="212"/>
      <c r="G27" s="212"/>
      <c r="H27" s="212"/>
      <c r="I27" s="212"/>
      <c r="J27" s="212"/>
      <c r="K27" s="213"/>
    </row>
    <row r="28" spans="1:15" ht="12.75" customHeight="1" thickBot="1" x14ac:dyDescent="0.25">
      <c r="M28" s="1">
        <v>40000000</v>
      </c>
      <c r="N28" s="171">
        <v>1</v>
      </c>
    </row>
    <row r="29" spans="1:15" ht="23.25" customHeight="1" thickBot="1" x14ac:dyDescent="0.25">
      <c r="A29" s="45" t="s">
        <v>1</v>
      </c>
      <c r="B29" s="46" t="s">
        <v>2</v>
      </c>
      <c r="C29" s="47" t="s">
        <v>3</v>
      </c>
      <c r="D29" s="285" t="s">
        <v>30</v>
      </c>
      <c r="E29" s="286"/>
      <c r="F29" s="286"/>
      <c r="G29" s="286"/>
      <c r="H29" s="286"/>
      <c r="I29" s="286"/>
      <c r="J29" s="286"/>
      <c r="K29" s="287"/>
      <c r="M29" s="189">
        <f>B30</f>
        <v>51980515</v>
      </c>
      <c r="N29" s="171">
        <f>(M29*N28)/M28</f>
        <v>1.299512875</v>
      </c>
    </row>
    <row r="30" spans="1:15" ht="25.5" customHeight="1" x14ac:dyDescent="0.2">
      <c r="A30" s="31" t="s">
        <v>5</v>
      </c>
      <c r="B30" s="183">
        <v>51980515</v>
      </c>
      <c r="C30" s="53">
        <f>B30/B37</f>
        <v>0.84343366784444407</v>
      </c>
      <c r="D30" s="288" t="s">
        <v>316</v>
      </c>
      <c r="E30" s="289"/>
      <c r="F30" s="289"/>
      <c r="G30" s="289"/>
      <c r="H30" s="289"/>
      <c r="I30" s="289"/>
      <c r="J30" s="289"/>
      <c r="K30" s="290"/>
    </row>
    <row r="31" spans="1:15" ht="25.5" customHeight="1" x14ac:dyDescent="0.2">
      <c r="A31" s="31" t="s">
        <v>6</v>
      </c>
      <c r="B31" s="183">
        <v>0</v>
      </c>
      <c r="C31" s="53">
        <f>B31/B37</f>
        <v>0</v>
      </c>
      <c r="D31" s="291"/>
      <c r="E31" s="292"/>
      <c r="F31" s="292"/>
      <c r="G31" s="292"/>
      <c r="H31" s="292"/>
      <c r="I31" s="292"/>
      <c r="J31" s="292"/>
      <c r="K31" s="293"/>
      <c r="M31" s="189">
        <f>B37</f>
        <v>61629642</v>
      </c>
      <c r="N31" s="171">
        <v>1</v>
      </c>
      <c r="O31" s="1">
        <v>42300000</v>
      </c>
    </row>
    <row r="32" spans="1:15" ht="25.5" customHeight="1" x14ac:dyDescent="0.2">
      <c r="A32" s="31" t="s">
        <v>7</v>
      </c>
      <c r="B32" s="183">
        <v>4844849</v>
      </c>
      <c r="C32" s="53">
        <f>B32/B37</f>
        <v>7.8612317754498715E-2</v>
      </c>
      <c r="D32" s="291"/>
      <c r="E32" s="292"/>
      <c r="F32" s="292"/>
      <c r="G32" s="292"/>
      <c r="H32" s="292"/>
      <c r="I32" s="292"/>
      <c r="J32" s="292"/>
      <c r="K32" s="293"/>
      <c r="M32" s="1">
        <v>13252989</v>
      </c>
      <c r="N32" s="188">
        <f>(M32*N31)/M31</f>
        <v>0.21504244662008584</v>
      </c>
      <c r="O32" s="189">
        <f>M33</f>
        <v>51980515</v>
      </c>
    </row>
    <row r="33" spans="1:15" ht="25.5" customHeight="1" x14ac:dyDescent="0.2">
      <c r="A33" s="50" t="s">
        <v>34</v>
      </c>
      <c r="B33" s="183"/>
      <c r="C33" s="53">
        <f>B33/B37</f>
        <v>0</v>
      </c>
      <c r="D33" s="291"/>
      <c r="E33" s="292"/>
      <c r="F33" s="292"/>
      <c r="G33" s="292"/>
      <c r="H33" s="292"/>
      <c r="I33" s="292"/>
      <c r="J33" s="292"/>
      <c r="K33" s="293"/>
      <c r="M33" s="189">
        <f>B30</f>
        <v>51980515</v>
      </c>
      <c r="N33" s="171">
        <f>N31-N32</f>
        <v>0.78495755337991413</v>
      </c>
      <c r="O33" s="1">
        <f>(O32*N31)/O31</f>
        <v>1.2288537825059103</v>
      </c>
    </row>
    <row r="34" spans="1:15" ht="25.5" customHeight="1" x14ac:dyDescent="0.2">
      <c r="A34" s="31" t="s">
        <v>8</v>
      </c>
      <c r="B34" s="183">
        <v>198000</v>
      </c>
      <c r="C34" s="53">
        <f>B34/B37</f>
        <v>3.2127397397505569E-3</v>
      </c>
      <c r="D34" s="291"/>
      <c r="E34" s="292"/>
      <c r="F34" s="292"/>
      <c r="G34" s="292"/>
      <c r="H34" s="292"/>
      <c r="I34" s="292"/>
      <c r="J34" s="292"/>
      <c r="K34" s="293"/>
    </row>
    <row r="35" spans="1:15" ht="25.5" customHeight="1" x14ac:dyDescent="0.2">
      <c r="A35" s="31" t="s">
        <v>9</v>
      </c>
      <c r="B35" s="183">
        <v>4355860</v>
      </c>
      <c r="C35" s="53">
        <f>B35/B37</f>
        <v>7.067800264035283E-2</v>
      </c>
      <c r="D35" s="291"/>
      <c r="E35" s="292"/>
      <c r="F35" s="292"/>
      <c r="G35" s="292"/>
      <c r="H35" s="292"/>
      <c r="I35" s="292"/>
      <c r="J35" s="292"/>
      <c r="K35" s="293"/>
      <c r="M35" s="1">
        <v>80000000</v>
      </c>
    </row>
    <row r="36" spans="1:15" ht="25.5" customHeight="1" thickBot="1" x14ac:dyDescent="0.25">
      <c r="A36" s="54" t="s">
        <v>11</v>
      </c>
      <c r="B36" s="184">
        <v>250418</v>
      </c>
      <c r="C36" s="53">
        <f>B36/B37</f>
        <v>4.0632720209538131E-3</v>
      </c>
      <c r="D36" s="291"/>
      <c r="E36" s="292"/>
      <c r="F36" s="292"/>
      <c r="G36" s="292"/>
      <c r="H36" s="292"/>
      <c r="I36" s="292"/>
      <c r="J36" s="292"/>
      <c r="K36" s="293"/>
      <c r="M36" s="1">
        <f>M35/7</f>
        <v>11428571.428571429</v>
      </c>
    </row>
    <row r="37" spans="1:15" ht="25.5" customHeight="1" thickBot="1" x14ac:dyDescent="0.25">
      <c r="A37" s="55" t="s">
        <v>10</v>
      </c>
      <c r="B37" s="185">
        <f>SUM(B30:B36)</f>
        <v>61629642</v>
      </c>
      <c r="C37" s="56">
        <f>SUM(C30:C36)</f>
        <v>1</v>
      </c>
      <c r="D37" s="294"/>
      <c r="E37" s="295"/>
      <c r="F37" s="295"/>
      <c r="G37" s="295"/>
      <c r="H37" s="295"/>
      <c r="I37" s="295"/>
      <c r="J37" s="295"/>
      <c r="K37" s="296"/>
    </row>
    <row r="38" spans="1:15" ht="15" x14ac:dyDescent="0.25">
      <c r="A38" s="217" t="s">
        <v>12</v>
      </c>
      <c r="B38" s="218"/>
      <c r="C38" s="218"/>
      <c r="D38" s="218"/>
      <c r="E38" s="218"/>
      <c r="F38" s="218"/>
      <c r="G38" s="218"/>
      <c r="H38" s="218"/>
      <c r="I38" s="218"/>
      <c r="J38" s="218"/>
      <c r="K38" s="219"/>
    </row>
    <row r="39" spans="1:15" ht="14.25" customHeight="1" x14ac:dyDescent="0.2">
      <c r="A39" s="297" t="s">
        <v>19</v>
      </c>
      <c r="B39" s="298"/>
      <c r="C39" s="298"/>
      <c r="D39" s="299" t="s">
        <v>271</v>
      </c>
      <c r="E39" s="300" t="s">
        <v>284</v>
      </c>
      <c r="F39" s="300" t="s">
        <v>3</v>
      </c>
      <c r="G39" s="300" t="s">
        <v>4</v>
      </c>
      <c r="H39" s="300"/>
      <c r="I39" s="300"/>
      <c r="J39" s="300"/>
      <c r="K39" s="312"/>
    </row>
    <row r="40" spans="1:15" x14ac:dyDescent="0.2">
      <c r="A40" s="39" t="s">
        <v>20</v>
      </c>
      <c r="B40" s="38" t="s">
        <v>269</v>
      </c>
      <c r="C40" s="38" t="s">
        <v>270</v>
      </c>
      <c r="D40" s="299"/>
      <c r="E40" s="300"/>
      <c r="F40" s="300"/>
      <c r="G40" s="300"/>
      <c r="H40" s="300"/>
      <c r="I40" s="300"/>
      <c r="J40" s="300"/>
      <c r="K40" s="312"/>
    </row>
    <row r="41" spans="1:15" ht="15" x14ac:dyDescent="0.25">
      <c r="A41" s="44"/>
      <c r="B41" s="30"/>
      <c r="C41" s="30"/>
      <c r="D41" s="30"/>
      <c r="E41" s="42"/>
      <c r="F41" s="43"/>
      <c r="G41" s="301" t="s">
        <v>317</v>
      </c>
      <c r="H41" s="302"/>
      <c r="I41" s="302"/>
      <c r="J41" s="302"/>
      <c r="K41" s="303"/>
    </row>
    <row r="42" spans="1:15" x14ac:dyDescent="0.2">
      <c r="A42" s="62" t="s">
        <v>60</v>
      </c>
      <c r="B42" s="63">
        <v>1</v>
      </c>
      <c r="C42" s="63" t="s">
        <v>61</v>
      </c>
      <c r="D42" s="64" t="s">
        <v>62</v>
      </c>
      <c r="E42" s="65">
        <f>+E43</f>
        <v>1017545</v>
      </c>
      <c r="F42" s="66"/>
      <c r="G42" s="304"/>
      <c r="H42" s="305"/>
      <c r="I42" s="305"/>
      <c r="J42" s="305"/>
      <c r="K42" s="306"/>
    </row>
    <row r="43" spans="1:15" x14ac:dyDescent="0.2">
      <c r="A43" s="67" t="s">
        <v>63</v>
      </c>
      <c r="B43" s="68">
        <v>2</v>
      </c>
      <c r="C43" s="68" t="s">
        <v>61</v>
      </c>
      <c r="D43" s="69" t="s">
        <v>64</v>
      </c>
      <c r="E43" s="70">
        <f t="shared" ref="E43" si="0">+E44+E143</f>
        <v>1017545</v>
      </c>
      <c r="F43" s="66"/>
      <c r="G43" s="304"/>
      <c r="H43" s="305"/>
      <c r="I43" s="305"/>
      <c r="J43" s="305"/>
      <c r="K43" s="306"/>
    </row>
    <row r="44" spans="1:15" ht="18" customHeight="1" x14ac:dyDescent="0.2">
      <c r="A44" s="59" t="s">
        <v>65</v>
      </c>
      <c r="B44" s="60">
        <v>3</v>
      </c>
      <c r="C44" s="60" t="s">
        <v>61</v>
      </c>
      <c r="D44" s="57" t="s">
        <v>66</v>
      </c>
      <c r="E44" s="58">
        <f>+E45+E93</f>
        <v>1017545</v>
      </c>
      <c r="F44" s="66"/>
      <c r="G44" s="304"/>
      <c r="H44" s="305"/>
      <c r="I44" s="305"/>
      <c r="J44" s="305"/>
      <c r="K44" s="306"/>
    </row>
    <row r="45" spans="1:15" ht="15.75" hidden="1" customHeight="1" x14ac:dyDescent="0.2">
      <c r="A45" s="59" t="s">
        <v>67</v>
      </c>
      <c r="B45" s="60">
        <v>4</v>
      </c>
      <c r="C45" s="60" t="s">
        <v>61</v>
      </c>
      <c r="D45" s="57" t="s">
        <v>68</v>
      </c>
      <c r="E45" s="58">
        <f>+E46+E69+E80</f>
        <v>0</v>
      </c>
      <c r="F45" s="66"/>
      <c r="G45" s="304"/>
      <c r="H45" s="305"/>
      <c r="I45" s="305"/>
      <c r="J45" s="305"/>
      <c r="K45" s="306"/>
    </row>
    <row r="46" spans="1:15" ht="14.45" hidden="1" customHeight="1" x14ac:dyDescent="0.2">
      <c r="A46" s="59" t="s">
        <v>69</v>
      </c>
      <c r="B46" s="60">
        <v>5</v>
      </c>
      <c r="C46" s="60" t="s">
        <v>61</v>
      </c>
      <c r="D46" s="57" t="s">
        <v>70</v>
      </c>
      <c r="E46" s="58">
        <f>+E47</f>
        <v>0</v>
      </c>
      <c r="F46" s="66"/>
      <c r="G46" s="304"/>
      <c r="H46" s="305"/>
      <c r="I46" s="305"/>
      <c r="J46" s="305"/>
      <c r="K46" s="306"/>
    </row>
    <row r="47" spans="1:15" hidden="1" x14ac:dyDescent="0.2">
      <c r="A47" s="71" t="s">
        <v>71</v>
      </c>
      <c r="B47" s="72">
        <v>6</v>
      </c>
      <c r="C47" s="72" t="s">
        <v>61</v>
      </c>
      <c r="D47" s="73" t="s">
        <v>72</v>
      </c>
      <c r="E47" s="74">
        <f>+E48+E51+E57+E59+E65</f>
        <v>0</v>
      </c>
      <c r="F47" s="66"/>
      <c r="G47" s="304"/>
      <c r="H47" s="305"/>
      <c r="I47" s="305"/>
      <c r="J47" s="305"/>
      <c r="K47" s="306"/>
    </row>
    <row r="48" spans="1:15" ht="14.45" hidden="1" customHeight="1" x14ac:dyDescent="0.2">
      <c r="A48" s="71" t="s">
        <v>73</v>
      </c>
      <c r="B48" s="75">
        <v>7</v>
      </c>
      <c r="C48" s="75" t="s">
        <v>61</v>
      </c>
      <c r="D48" s="73" t="s">
        <v>74</v>
      </c>
      <c r="E48" s="74">
        <f>SUM(E49:E50)</f>
        <v>0</v>
      </c>
      <c r="F48" s="66"/>
      <c r="G48" s="304"/>
      <c r="H48" s="305"/>
      <c r="I48" s="305"/>
      <c r="J48" s="305"/>
      <c r="K48" s="306"/>
    </row>
    <row r="49" spans="1:11" ht="33.75" hidden="1" x14ac:dyDescent="0.2">
      <c r="A49" s="85" t="s">
        <v>75</v>
      </c>
      <c r="B49" s="86">
        <v>8</v>
      </c>
      <c r="C49" s="86" t="s">
        <v>76</v>
      </c>
      <c r="D49" s="87" t="s">
        <v>77</v>
      </c>
      <c r="E49" s="84">
        <v>0</v>
      </c>
      <c r="F49" s="79">
        <f>E49/E150</f>
        <v>0</v>
      </c>
      <c r="G49" s="304"/>
      <c r="H49" s="305"/>
      <c r="I49" s="305"/>
      <c r="J49" s="305"/>
      <c r="K49" s="306"/>
    </row>
    <row r="50" spans="1:11" ht="22.5" hidden="1" x14ac:dyDescent="0.2">
      <c r="A50" s="85" t="s">
        <v>78</v>
      </c>
      <c r="B50" s="82">
        <v>8</v>
      </c>
      <c r="C50" s="82" t="s">
        <v>76</v>
      </c>
      <c r="D50" s="92" t="s">
        <v>83</v>
      </c>
      <c r="E50" s="84">
        <v>0</v>
      </c>
      <c r="F50" s="79">
        <f>E50/$E$150</f>
        <v>0</v>
      </c>
      <c r="G50" s="304"/>
      <c r="H50" s="305"/>
      <c r="I50" s="305"/>
      <c r="J50" s="305"/>
      <c r="K50" s="306"/>
    </row>
    <row r="51" spans="1:11" ht="21" hidden="1" customHeight="1" x14ac:dyDescent="0.2">
      <c r="A51" s="71" t="s">
        <v>79</v>
      </c>
      <c r="B51" s="75">
        <v>7</v>
      </c>
      <c r="C51" s="75" t="s">
        <v>61</v>
      </c>
      <c r="D51" s="73" t="s">
        <v>84</v>
      </c>
      <c r="E51" s="74">
        <f>SUBTOTAL(9,E52:E56)</f>
        <v>0</v>
      </c>
      <c r="F51" s="79"/>
      <c r="G51" s="304"/>
      <c r="H51" s="305"/>
      <c r="I51" s="305"/>
      <c r="J51" s="305"/>
      <c r="K51" s="306"/>
    </row>
    <row r="52" spans="1:11" ht="21.6" hidden="1" customHeight="1" x14ac:dyDescent="0.2">
      <c r="A52" s="81" t="s">
        <v>80</v>
      </c>
      <c r="B52" s="82">
        <v>8</v>
      </c>
      <c r="C52" s="82" t="s">
        <v>76</v>
      </c>
      <c r="D52" s="83" t="s">
        <v>85</v>
      </c>
      <c r="E52" s="84">
        <v>0</v>
      </c>
      <c r="F52" s="79">
        <f t="shared" ref="F52:F114" si="1">E52/$E$150</f>
        <v>0</v>
      </c>
      <c r="G52" s="304"/>
      <c r="H52" s="305"/>
      <c r="I52" s="305"/>
      <c r="J52" s="305"/>
      <c r="K52" s="306"/>
    </row>
    <row r="53" spans="1:11" ht="21.6" hidden="1" customHeight="1" x14ac:dyDescent="0.2">
      <c r="A53" s="81" t="s">
        <v>81</v>
      </c>
      <c r="B53" s="82">
        <v>8</v>
      </c>
      <c r="C53" s="82" t="s">
        <v>76</v>
      </c>
      <c r="D53" s="83" t="s">
        <v>86</v>
      </c>
      <c r="E53" s="84">
        <v>0</v>
      </c>
      <c r="F53" s="79">
        <f t="shared" si="1"/>
        <v>0</v>
      </c>
      <c r="G53" s="304"/>
      <c r="H53" s="305"/>
      <c r="I53" s="305"/>
      <c r="J53" s="305"/>
      <c r="K53" s="306"/>
    </row>
    <row r="54" spans="1:11" ht="21.6" hidden="1" customHeight="1" x14ac:dyDescent="0.2">
      <c r="A54" s="85" t="s">
        <v>82</v>
      </c>
      <c r="B54" s="86">
        <v>8</v>
      </c>
      <c r="C54" s="86" t="s">
        <v>76</v>
      </c>
      <c r="D54" s="87" t="s">
        <v>87</v>
      </c>
      <c r="E54" s="84">
        <v>0</v>
      </c>
      <c r="F54" s="79">
        <f t="shared" si="1"/>
        <v>0</v>
      </c>
      <c r="G54" s="304"/>
      <c r="H54" s="305"/>
      <c r="I54" s="305"/>
      <c r="J54" s="305"/>
      <c r="K54" s="306"/>
    </row>
    <row r="55" spans="1:11" ht="14.45" hidden="1" customHeight="1" x14ac:dyDescent="0.2">
      <c r="A55" s="81" t="s">
        <v>88</v>
      </c>
      <c r="B55" s="82">
        <v>8</v>
      </c>
      <c r="C55" s="82" t="s">
        <v>76</v>
      </c>
      <c r="D55" s="83" t="s">
        <v>89</v>
      </c>
      <c r="E55" s="84">
        <v>0</v>
      </c>
      <c r="F55" s="79">
        <f t="shared" si="1"/>
        <v>0</v>
      </c>
      <c r="G55" s="304"/>
      <c r="H55" s="305"/>
      <c r="I55" s="305"/>
      <c r="J55" s="305"/>
      <c r="K55" s="306"/>
    </row>
    <row r="56" spans="1:11" ht="21.6" hidden="1" customHeight="1" x14ac:dyDescent="0.2">
      <c r="A56" s="81" t="s">
        <v>90</v>
      </c>
      <c r="B56" s="82">
        <v>8</v>
      </c>
      <c r="C56" s="82" t="s">
        <v>76</v>
      </c>
      <c r="D56" s="83" t="s">
        <v>91</v>
      </c>
      <c r="E56" s="84">
        <v>0</v>
      </c>
      <c r="F56" s="79">
        <f t="shared" si="1"/>
        <v>0</v>
      </c>
      <c r="G56" s="304"/>
      <c r="H56" s="305"/>
      <c r="I56" s="305"/>
      <c r="J56" s="305"/>
      <c r="K56" s="306"/>
    </row>
    <row r="57" spans="1:11" ht="25.5" hidden="1" customHeight="1" x14ac:dyDescent="0.2">
      <c r="A57" s="88" t="s">
        <v>92</v>
      </c>
      <c r="B57" s="89">
        <v>7</v>
      </c>
      <c r="C57" s="89" t="s">
        <v>61</v>
      </c>
      <c r="D57" s="90" t="s">
        <v>93</v>
      </c>
      <c r="E57" s="91">
        <f>SUBTOTAL(9,E58)</f>
        <v>0</v>
      </c>
      <c r="F57" s="79"/>
      <c r="G57" s="304"/>
      <c r="H57" s="305"/>
      <c r="I57" s="305"/>
      <c r="J57" s="305"/>
      <c r="K57" s="306"/>
    </row>
    <row r="58" spans="1:11" ht="21.6" hidden="1" customHeight="1" x14ac:dyDescent="0.2">
      <c r="A58" s="81" t="s">
        <v>94</v>
      </c>
      <c r="B58" s="82">
        <v>8</v>
      </c>
      <c r="C58" s="82" t="s">
        <v>76</v>
      </c>
      <c r="D58" s="83" t="s">
        <v>95</v>
      </c>
      <c r="E58" s="84"/>
      <c r="F58" s="79">
        <f>E58/$E$150</f>
        <v>0</v>
      </c>
      <c r="G58" s="304"/>
      <c r="H58" s="305"/>
      <c r="I58" s="305"/>
      <c r="J58" s="305"/>
      <c r="K58" s="306"/>
    </row>
    <row r="59" spans="1:11" ht="15.75" hidden="1" customHeight="1" x14ac:dyDescent="0.2">
      <c r="A59" s="88" t="s">
        <v>96</v>
      </c>
      <c r="B59" s="89">
        <v>7</v>
      </c>
      <c r="C59" s="89" t="s">
        <v>61</v>
      </c>
      <c r="D59" s="90" t="s">
        <v>97</v>
      </c>
      <c r="E59" s="91">
        <f>SUBTOTAL(9,E60:E64)</f>
        <v>0</v>
      </c>
      <c r="F59" s="79"/>
      <c r="G59" s="304"/>
      <c r="H59" s="305"/>
      <c r="I59" s="305"/>
      <c r="J59" s="305"/>
      <c r="K59" s="306"/>
    </row>
    <row r="60" spans="1:11" ht="22.5" hidden="1" x14ac:dyDescent="0.2">
      <c r="A60" s="85" t="s">
        <v>98</v>
      </c>
      <c r="B60" s="86">
        <v>8</v>
      </c>
      <c r="C60" s="86" t="s">
        <v>76</v>
      </c>
      <c r="D60" s="92" t="s">
        <v>99</v>
      </c>
      <c r="E60" s="84"/>
      <c r="F60" s="155">
        <f t="shared" si="1"/>
        <v>0</v>
      </c>
      <c r="G60" s="304"/>
      <c r="H60" s="305"/>
      <c r="I60" s="305"/>
      <c r="J60" s="305"/>
      <c r="K60" s="306"/>
    </row>
    <row r="61" spans="1:11" ht="14.45" hidden="1" customHeight="1" x14ac:dyDescent="0.2">
      <c r="A61" s="81" t="s">
        <v>100</v>
      </c>
      <c r="B61" s="82">
        <v>8</v>
      </c>
      <c r="C61" s="82" t="s">
        <v>76</v>
      </c>
      <c r="D61" s="83" t="s">
        <v>101</v>
      </c>
      <c r="E61" s="84">
        <v>0</v>
      </c>
      <c r="F61" s="155">
        <f t="shared" si="1"/>
        <v>0</v>
      </c>
      <c r="G61" s="304"/>
      <c r="H61" s="305"/>
      <c r="I61" s="305"/>
      <c r="J61" s="305"/>
      <c r="K61" s="306"/>
    </row>
    <row r="62" spans="1:11" ht="22.9" hidden="1" customHeight="1" x14ac:dyDescent="0.2">
      <c r="A62" s="81" t="s">
        <v>102</v>
      </c>
      <c r="B62" s="82">
        <v>8</v>
      </c>
      <c r="C62" s="82" t="s">
        <v>76</v>
      </c>
      <c r="D62" s="83" t="s">
        <v>103</v>
      </c>
      <c r="E62" s="84">
        <v>0</v>
      </c>
      <c r="F62" s="155">
        <f t="shared" si="1"/>
        <v>0</v>
      </c>
      <c r="G62" s="304"/>
      <c r="H62" s="305"/>
      <c r="I62" s="305"/>
      <c r="J62" s="305"/>
      <c r="K62" s="306"/>
    </row>
    <row r="63" spans="1:11" ht="31.9" hidden="1" customHeight="1" x14ac:dyDescent="0.2">
      <c r="A63" s="85" t="s">
        <v>104</v>
      </c>
      <c r="B63" s="86">
        <v>8</v>
      </c>
      <c r="C63" s="86" t="s">
        <v>76</v>
      </c>
      <c r="D63" s="87" t="s">
        <v>105</v>
      </c>
      <c r="E63" s="93"/>
      <c r="F63" s="155">
        <f t="shared" si="1"/>
        <v>0</v>
      </c>
      <c r="G63" s="304"/>
      <c r="H63" s="305"/>
      <c r="I63" s="305"/>
      <c r="J63" s="305"/>
      <c r="K63" s="306"/>
    </row>
    <row r="64" spans="1:11" ht="18" hidden="1" customHeight="1" x14ac:dyDescent="0.2">
      <c r="A64" s="85" t="s">
        <v>106</v>
      </c>
      <c r="B64" s="86">
        <v>8</v>
      </c>
      <c r="C64" s="86" t="s">
        <v>76</v>
      </c>
      <c r="D64" s="156" t="s">
        <v>107</v>
      </c>
      <c r="E64" s="84"/>
      <c r="F64" s="155">
        <f t="shared" si="1"/>
        <v>0</v>
      </c>
      <c r="G64" s="304"/>
      <c r="H64" s="305"/>
      <c r="I64" s="305"/>
      <c r="J64" s="305"/>
      <c r="K64" s="306"/>
    </row>
    <row r="65" spans="1:11" ht="24.6" hidden="1" customHeight="1" x14ac:dyDescent="0.2">
      <c r="A65" s="94" t="s">
        <v>108</v>
      </c>
      <c r="B65" s="95">
        <v>7</v>
      </c>
      <c r="C65" s="95" t="s">
        <v>61</v>
      </c>
      <c r="D65" s="96" t="s">
        <v>109</v>
      </c>
      <c r="E65" s="97">
        <f>SUBTOTAL(9,E66:E68)</f>
        <v>0</v>
      </c>
      <c r="F65" s="79"/>
      <c r="G65" s="304"/>
      <c r="H65" s="305"/>
      <c r="I65" s="305"/>
      <c r="J65" s="305"/>
      <c r="K65" s="306"/>
    </row>
    <row r="66" spans="1:11" ht="22.5" hidden="1" x14ac:dyDescent="0.2">
      <c r="A66" s="85" t="s">
        <v>110</v>
      </c>
      <c r="B66" s="82">
        <v>8</v>
      </c>
      <c r="C66" s="82" t="s">
        <v>76</v>
      </c>
      <c r="D66" s="87" t="s">
        <v>111</v>
      </c>
      <c r="E66" s="84"/>
      <c r="F66" s="79">
        <f t="shared" si="1"/>
        <v>0</v>
      </c>
      <c r="G66" s="304"/>
      <c r="H66" s="305"/>
      <c r="I66" s="305"/>
      <c r="J66" s="305"/>
      <c r="K66" s="306"/>
    </row>
    <row r="67" spans="1:11" ht="34.15" hidden="1" customHeight="1" x14ac:dyDescent="0.2">
      <c r="A67" s="85" t="s">
        <v>112</v>
      </c>
      <c r="B67" s="82">
        <v>8</v>
      </c>
      <c r="C67" s="82" t="s">
        <v>76</v>
      </c>
      <c r="D67" s="87" t="s">
        <v>113</v>
      </c>
      <c r="E67" s="78"/>
      <c r="F67" s="79">
        <f t="shared" si="1"/>
        <v>0</v>
      </c>
      <c r="G67" s="304"/>
      <c r="H67" s="305"/>
      <c r="I67" s="305"/>
      <c r="J67" s="305"/>
      <c r="K67" s="306"/>
    </row>
    <row r="68" spans="1:11" ht="33.75" hidden="1" x14ac:dyDescent="0.2">
      <c r="A68" s="85" t="s">
        <v>114</v>
      </c>
      <c r="B68" s="82">
        <v>8</v>
      </c>
      <c r="C68" s="82" t="s">
        <v>76</v>
      </c>
      <c r="D68" s="87" t="s">
        <v>115</v>
      </c>
      <c r="E68" s="78"/>
      <c r="F68" s="79">
        <f t="shared" si="1"/>
        <v>0</v>
      </c>
      <c r="G68" s="304"/>
      <c r="H68" s="305"/>
      <c r="I68" s="305"/>
      <c r="J68" s="305"/>
      <c r="K68" s="306"/>
    </row>
    <row r="69" spans="1:11" ht="24.6" hidden="1" customHeight="1" x14ac:dyDescent="0.2">
      <c r="A69" s="94" t="s">
        <v>116</v>
      </c>
      <c r="B69" s="95">
        <v>6</v>
      </c>
      <c r="C69" s="95" t="s">
        <v>61</v>
      </c>
      <c r="D69" s="98" t="s">
        <v>117</v>
      </c>
      <c r="E69" s="97">
        <f>+E70</f>
        <v>0</v>
      </c>
      <c r="F69" s="79"/>
      <c r="G69" s="304"/>
      <c r="H69" s="305"/>
      <c r="I69" s="305"/>
      <c r="J69" s="305"/>
      <c r="K69" s="306"/>
    </row>
    <row r="70" spans="1:11" ht="28.5" hidden="1" customHeight="1" x14ac:dyDescent="0.2">
      <c r="A70" s="99" t="s">
        <v>118</v>
      </c>
      <c r="B70" s="95">
        <v>7</v>
      </c>
      <c r="C70" s="95" t="s">
        <v>61</v>
      </c>
      <c r="D70" s="100" t="s">
        <v>119</v>
      </c>
      <c r="E70" s="97">
        <f>+E71+E78+E79</f>
        <v>0</v>
      </c>
      <c r="F70" s="79"/>
      <c r="G70" s="304"/>
      <c r="H70" s="305"/>
      <c r="I70" s="305"/>
      <c r="J70" s="305"/>
      <c r="K70" s="306"/>
    </row>
    <row r="71" spans="1:11" ht="14.45" hidden="1" customHeight="1" x14ac:dyDescent="0.2">
      <c r="A71" s="101" t="s">
        <v>120</v>
      </c>
      <c r="B71" s="102">
        <v>8</v>
      </c>
      <c r="C71" s="102" t="s">
        <v>61</v>
      </c>
      <c r="D71" s="103" t="s">
        <v>121</v>
      </c>
      <c r="E71" s="104">
        <f>SUBTOTAL(9,E72:E77)</f>
        <v>0</v>
      </c>
      <c r="F71" s="79"/>
      <c r="G71" s="304"/>
      <c r="H71" s="305"/>
      <c r="I71" s="305"/>
      <c r="J71" s="305"/>
      <c r="K71" s="306"/>
    </row>
    <row r="72" spans="1:11" hidden="1" x14ac:dyDescent="0.2">
      <c r="A72" s="105" t="s">
        <v>122</v>
      </c>
      <c r="B72" s="80">
        <v>9</v>
      </c>
      <c r="C72" s="80" t="s">
        <v>76</v>
      </c>
      <c r="D72" s="83" t="s">
        <v>123</v>
      </c>
      <c r="E72" s="78">
        <v>0</v>
      </c>
      <c r="F72" s="79">
        <f t="shared" si="1"/>
        <v>0</v>
      </c>
      <c r="G72" s="304"/>
      <c r="H72" s="305"/>
      <c r="I72" s="305"/>
      <c r="J72" s="305"/>
      <c r="K72" s="306"/>
    </row>
    <row r="73" spans="1:11" hidden="1" x14ac:dyDescent="0.2">
      <c r="A73" s="105" t="s">
        <v>124</v>
      </c>
      <c r="B73" s="80">
        <v>9</v>
      </c>
      <c r="C73" s="80" t="s">
        <v>76</v>
      </c>
      <c r="D73" s="83" t="s">
        <v>125</v>
      </c>
      <c r="E73" s="78">
        <v>0</v>
      </c>
      <c r="F73" s="79">
        <f t="shared" si="1"/>
        <v>0</v>
      </c>
      <c r="G73" s="304"/>
      <c r="H73" s="305"/>
      <c r="I73" s="305"/>
      <c r="J73" s="305"/>
      <c r="K73" s="306"/>
    </row>
    <row r="74" spans="1:11" ht="13.9" hidden="1" customHeight="1" x14ac:dyDescent="0.2">
      <c r="A74" s="105" t="s">
        <v>126</v>
      </c>
      <c r="B74" s="80">
        <v>9</v>
      </c>
      <c r="C74" s="80" t="s">
        <v>76</v>
      </c>
      <c r="D74" s="83" t="s">
        <v>127</v>
      </c>
      <c r="E74" s="78">
        <v>0</v>
      </c>
      <c r="F74" s="79">
        <f t="shared" si="1"/>
        <v>0</v>
      </c>
      <c r="G74" s="304"/>
      <c r="H74" s="305"/>
      <c r="I74" s="305"/>
      <c r="J74" s="305"/>
      <c r="K74" s="306"/>
    </row>
    <row r="75" spans="1:11" hidden="1" x14ac:dyDescent="0.2">
      <c r="A75" s="105" t="s">
        <v>128</v>
      </c>
      <c r="B75" s="80">
        <v>9</v>
      </c>
      <c r="C75" s="80" t="s">
        <v>76</v>
      </c>
      <c r="D75" s="83" t="s">
        <v>129</v>
      </c>
      <c r="E75" s="78">
        <v>0</v>
      </c>
      <c r="F75" s="79">
        <f t="shared" si="1"/>
        <v>0</v>
      </c>
      <c r="G75" s="304"/>
      <c r="H75" s="305"/>
      <c r="I75" s="305"/>
      <c r="J75" s="305"/>
      <c r="K75" s="306"/>
    </row>
    <row r="76" spans="1:11" ht="31.9" hidden="1" customHeight="1" x14ac:dyDescent="0.2">
      <c r="A76" s="76" t="s">
        <v>130</v>
      </c>
      <c r="B76" s="77">
        <v>9</v>
      </c>
      <c r="C76" s="77" t="s">
        <v>76</v>
      </c>
      <c r="D76" s="87" t="s">
        <v>131</v>
      </c>
      <c r="E76" s="78">
        <v>0</v>
      </c>
      <c r="F76" s="79">
        <f t="shared" si="1"/>
        <v>0</v>
      </c>
      <c r="G76" s="304"/>
      <c r="H76" s="305"/>
      <c r="I76" s="305"/>
      <c r="J76" s="305"/>
      <c r="K76" s="306"/>
    </row>
    <row r="77" spans="1:11" hidden="1" x14ac:dyDescent="0.2">
      <c r="A77" s="105" t="s">
        <v>132</v>
      </c>
      <c r="B77" s="80">
        <v>9</v>
      </c>
      <c r="C77" s="80" t="s">
        <v>76</v>
      </c>
      <c r="D77" s="83" t="s">
        <v>133</v>
      </c>
      <c r="E77" s="78">
        <v>0</v>
      </c>
      <c r="F77" s="79">
        <f t="shared" si="1"/>
        <v>0</v>
      </c>
      <c r="G77" s="304"/>
      <c r="H77" s="305"/>
      <c r="I77" s="305"/>
      <c r="J77" s="305"/>
      <c r="K77" s="306"/>
    </row>
    <row r="78" spans="1:11" hidden="1" x14ac:dyDescent="0.2">
      <c r="A78" s="105" t="s">
        <v>134</v>
      </c>
      <c r="B78" s="80">
        <v>8</v>
      </c>
      <c r="C78" s="80" t="s">
        <v>76</v>
      </c>
      <c r="D78" s="92" t="s">
        <v>135</v>
      </c>
      <c r="E78" s="78">
        <v>0</v>
      </c>
      <c r="F78" s="79">
        <f t="shared" si="1"/>
        <v>0</v>
      </c>
      <c r="G78" s="304"/>
      <c r="H78" s="305"/>
      <c r="I78" s="305"/>
      <c r="J78" s="305"/>
      <c r="K78" s="306"/>
    </row>
    <row r="79" spans="1:11" hidden="1" x14ac:dyDescent="0.2">
      <c r="A79" s="105" t="s">
        <v>136</v>
      </c>
      <c r="B79" s="80">
        <v>8</v>
      </c>
      <c r="C79" s="80" t="s">
        <v>76</v>
      </c>
      <c r="D79" s="92" t="s">
        <v>137</v>
      </c>
      <c r="E79" s="78">
        <v>0</v>
      </c>
      <c r="F79" s="79">
        <f t="shared" si="1"/>
        <v>0</v>
      </c>
      <c r="G79" s="304"/>
      <c r="H79" s="305"/>
      <c r="I79" s="305"/>
      <c r="J79" s="305"/>
      <c r="K79" s="306"/>
    </row>
    <row r="80" spans="1:11" ht="17.25" hidden="1" customHeight="1" x14ac:dyDescent="0.2">
      <c r="A80" s="94" t="s">
        <v>138</v>
      </c>
      <c r="B80" s="95">
        <v>6</v>
      </c>
      <c r="C80" s="95" t="s">
        <v>61</v>
      </c>
      <c r="D80" s="106" t="s">
        <v>139</v>
      </c>
      <c r="E80" s="97">
        <f>+E81+E89</f>
        <v>0</v>
      </c>
      <c r="F80" s="79"/>
      <c r="G80" s="304"/>
      <c r="H80" s="305"/>
      <c r="I80" s="305"/>
      <c r="J80" s="305"/>
      <c r="K80" s="306"/>
    </row>
    <row r="81" spans="1:11" ht="17.25" hidden="1" customHeight="1" x14ac:dyDescent="0.2">
      <c r="A81" s="101" t="s">
        <v>140</v>
      </c>
      <c r="B81" s="102">
        <v>7</v>
      </c>
      <c r="C81" s="102" t="s">
        <v>61</v>
      </c>
      <c r="D81" s="107" t="s">
        <v>141</v>
      </c>
      <c r="E81" s="104">
        <f>+E82+E86</f>
        <v>0</v>
      </c>
      <c r="F81" s="79"/>
      <c r="G81" s="304"/>
      <c r="H81" s="305"/>
      <c r="I81" s="305"/>
      <c r="J81" s="305"/>
      <c r="K81" s="306"/>
    </row>
    <row r="82" spans="1:11" ht="24" hidden="1" x14ac:dyDescent="0.2">
      <c r="A82" s="101" t="s">
        <v>142</v>
      </c>
      <c r="B82" s="102">
        <v>8</v>
      </c>
      <c r="C82" s="102" t="s">
        <v>61</v>
      </c>
      <c r="D82" s="107" t="s">
        <v>143</v>
      </c>
      <c r="E82" s="104">
        <f>SUBTOTAL(9,E83:E85)</f>
        <v>0</v>
      </c>
      <c r="F82" s="79"/>
      <c r="G82" s="304"/>
      <c r="H82" s="305"/>
      <c r="I82" s="305"/>
      <c r="J82" s="305"/>
      <c r="K82" s="306"/>
    </row>
    <row r="83" spans="1:11" ht="14.45" hidden="1" customHeight="1" x14ac:dyDescent="0.2">
      <c r="A83" s="81" t="s">
        <v>144</v>
      </c>
      <c r="B83" s="82">
        <v>9</v>
      </c>
      <c r="C83" s="82" t="s">
        <v>76</v>
      </c>
      <c r="D83" s="108" t="s">
        <v>145</v>
      </c>
      <c r="E83" s="84">
        <v>0</v>
      </c>
      <c r="F83" s="79">
        <f t="shared" si="1"/>
        <v>0</v>
      </c>
      <c r="G83" s="304"/>
      <c r="H83" s="305"/>
      <c r="I83" s="305"/>
      <c r="J83" s="305"/>
      <c r="K83" s="306"/>
    </row>
    <row r="84" spans="1:11" ht="14.45" hidden="1" customHeight="1" x14ac:dyDescent="0.2">
      <c r="A84" s="81" t="s">
        <v>146</v>
      </c>
      <c r="B84" s="82">
        <v>9</v>
      </c>
      <c r="C84" s="82" t="s">
        <v>76</v>
      </c>
      <c r="D84" s="108" t="s">
        <v>147</v>
      </c>
      <c r="E84" s="84">
        <v>0</v>
      </c>
      <c r="F84" s="79">
        <f t="shared" si="1"/>
        <v>0</v>
      </c>
      <c r="G84" s="304"/>
      <c r="H84" s="305"/>
      <c r="I84" s="305"/>
      <c r="J84" s="305"/>
      <c r="K84" s="306"/>
    </row>
    <row r="85" spans="1:11" ht="22.5" hidden="1" x14ac:dyDescent="0.2">
      <c r="A85" s="81" t="s">
        <v>148</v>
      </c>
      <c r="B85" s="82">
        <v>9</v>
      </c>
      <c r="C85" s="82" t="s">
        <v>76</v>
      </c>
      <c r="D85" s="108" t="s">
        <v>149</v>
      </c>
      <c r="E85" s="84">
        <v>0</v>
      </c>
      <c r="F85" s="79">
        <f t="shared" si="1"/>
        <v>0</v>
      </c>
      <c r="G85" s="304"/>
      <c r="H85" s="305"/>
      <c r="I85" s="305"/>
      <c r="J85" s="305"/>
      <c r="K85" s="306"/>
    </row>
    <row r="86" spans="1:11" ht="29.25" hidden="1" customHeight="1" x14ac:dyDescent="0.2">
      <c r="A86" s="109" t="s">
        <v>150</v>
      </c>
      <c r="B86" s="110">
        <v>8</v>
      </c>
      <c r="C86" s="110" t="s">
        <v>61</v>
      </c>
      <c r="D86" s="107" t="s">
        <v>151</v>
      </c>
      <c r="E86" s="104">
        <f>SUBTOTAL(9,E87:E88)</f>
        <v>0</v>
      </c>
      <c r="F86" s="79"/>
      <c r="G86" s="304"/>
      <c r="H86" s="305"/>
      <c r="I86" s="305"/>
      <c r="J86" s="305"/>
      <c r="K86" s="306"/>
    </row>
    <row r="87" spans="1:11" ht="16.5" hidden="1" customHeight="1" x14ac:dyDescent="0.2">
      <c r="A87" s="81" t="s">
        <v>152</v>
      </c>
      <c r="B87" s="82">
        <v>9</v>
      </c>
      <c r="C87" s="82" t="s">
        <v>76</v>
      </c>
      <c r="D87" s="108" t="s">
        <v>153</v>
      </c>
      <c r="E87" s="84">
        <v>0</v>
      </c>
      <c r="F87" s="79">
        <f t="shared" si="1"/>
        <v>0</v>
      </c>
      <c r="G87" s="304"/>
      <c r="H87" s="305"/>
      <c r="I87" s="305"/>
      <c r="J87" s="305"/>
      <c r="K87" s="306"/>
    </row>
    <row r="88" spans="1:11" ht="22.5" hidden="1" x14ac:dyDescent="0.2">
      <c r="A88" s="85" t="s">
        <v>154</v>
      </c>
      <c r="B88" s="86">
        <v>9</v>
      </c>
      <c r="C88" s="86" t="s">
        <v>76</v>
      </c>
      <c r="D88" s="108" t="s">
        <v>155</v>
      </c>
      <c r="E88" s="84">
        <v>0</v>
      </c>
      <c r="F88" s="79">
        <f t="shared" si="1"/>
        <v>0</v>
      </c>
      <c r="G88" s="304"/>
      <c r="H88" s="305"/>
      <c r="I88" s="305"/>
      <c r="J88" s="305"/>
      <c r="K88" s="306"/>
    </row>
    <row r="89" spans="1:11" ht="15.75" hidden="1" customHeight="1" x14ac:dyDescent="0.2">
      <c r="A89" s="101" t="s">
        <v>156</v>
      </c>
      <c r="B89" s="111">
        <v>7</v>
      </c>
      <c r="C89" s="111" t="s">
        <v>61</v>
      </c>
      <c r="D89" s="107" t="s">
        <v>157</v>
      </c>
      <c r="E89" s="104">
        <f>+E90</f>
        <v>0</v>
      </c>
      <c r="F89" s="79"/>
      <c r="G89" s="304"/>
      <c r="H89" s="305"/>
      <c r="I89" s="305"/>
      <c r="J89" s="305"/>
      <c r="K89" s="306"/>
    </row>
    <row r="90" spans="1:11" ht="18.75" hidden="1" customHeight="1" x14ac:dyDescent="0.2">
      <c r="A90" s="101" t="s">
        <v>158</v>
      </c>
      <c r="B90" s="102">
        <v>8</v>
      </c>
      <c r="C90" s="102" t="s">
        <v>61</v>
      </c>
      <c r="D90" s="107" t="s">
        <v>159</v>
      </c>
      <c r="E90" s="104">
        <f>+E91</f>
        <v>0</v>
      </c>
      <c r="F90" s="79"/>
      <c r="G90" s="304"/>
      <c r="H90" s="305"/>
      <c r="I90" s="305"/>
      <c r="J90" s="305"/>
      <c r="K90" s="306"/>
    </row>
    <row r="91" spans="1:11" ht="16.5" hidden="1" customHeight="1" x14ac:dyDescent="0.2">
      <c r="A91" s="101" t="s">
        <v>160</v>
      </c>
      <c r="B91" s="102">
        <v>9</v>
      </c>
      <c r="C91" s="102" t="s">
        <v>61</v>
      </c>
      <c r="D91" s="107" t="s">
        <v>161</v>
      </c>
      <c r="E91" s="104">
        <f>SUBTOTAL(9,E92)</f>
        <v>0</v>
      </c>
      <c r="F91" s="79"/>
      <c r="G91" s="304"/>
      <c r="H91" s="305"/>
      <c r="I91" s="305"/>
      <c r="J91" s="305"/>
      <c r="K91" s="306"/>
    </row>
    <row r="92" spans="1:11" ht="18" hidden="1" customHeight="1" x14ac:dyDescent="0.2">
      <c r="A92" s="81" t="s">
        <v>162</v>
      </c>
      <c r="B92" s="82">
        <v>10</v>
      </c>
      <c r="C92" s="82" t="s">
        <v>76</v>
      </c>
      <c r="D92" s="83" t="s">
        <v>163</v>
      </c>
      <c r="E92" s="84">
        <v>0</v>
      </c>
      <c r="F92" s="79">
        <f t="shared" si="1"/>
        <v>0</v>
      </c>
      <c r="G92" s="304"/>
      <c r="H92" s="305"/>
      <c r="I92" s="305"/>
      <c r="J92" s="305"/>
      <c r="K92" s="306"/>
    </row>
    <row r="93" spans="1:11" x14ac:dyDescent="0.2">
      <c r="A93" s="112" t="s">
        <v>164</v>
      </c>
      <c r="B93" s="113">
        <v>4</v>
      </c>
      <c r="C93" s="113" t="s">
        <v>61</v>
      </c>
      <c r="D93" s="114" t="s">
        <v>165</v>
      </c>
      <c r="E93" s="115">
        <f>+E94+E109</f>
        <v>1017545</v>
      </c>
      <c r="F93" s="79"/>
      <c r="G93" s="304"/>
      <c r="H93" s="305"/>
      <c r="I93" s="305"/>
      <c r="J93" s="305"/>
      <c r="K93" s="306"/>
    </row>
    <row r="94" spans="1:11" ht="14.45" customHeight="1" x14ac:dyDescent="0.2">
      <c r="A94" s="94" t="s">
        <v>166</v>
      </c>
      <c r="B94" s="95">
        <v>5</v>
      </c>
      <c r="C94" s="95" t="s">
        <v>61</v>
      </c>
      <c r="D94" s="116" t="s">
        <v>167</v>
      </c>
      <c r="E94" s="117">
        <f>+E95+E99+E100+E107</f>
        <v>0</v>
      </c>
      <c r="F94" s="79"/>
      <c r="G94" s="304"/>
      <c r="H94" s="305"/>
      <c r="I94" s="305"/>
      <c r="J94" s="305"/>
      <c r="K94" s="306"/>
    </row>
    <row r="95" spans="1:11" ht="27" hidden="1" customHeight="1" x14ac:dyDescent="0.2">
      <c r="A95" s="109" t="s">
        <v>168</v>
      </c>
      <c r="B95" s="102">
        <v>6</v>
      </c>
      <c r="C95" s="102" t="s">
        <v>61</v>
      </c>
      <c r="D95" s="118" t="s">
        <v>169</v>
      </c>
      <c r="E95" s="104">
        <f>SUBTOTAL(9,E96:E98)</f>
        <v>0</v>
      </c>
      <c r="F95" s="79"/>
      <c r="G95" s="304"/>
      <c r="H95" s="305"/>
      <c r="I95" s="305"/>
      <c r="J95" s="305"/>
      <c r="K95" s="306"/>
    </row>
    <row r="96" spans="1:11" ht="14.45" hidden="1" customHeight="1" x14ac:dyDescent="0.2">
      <c r="A96" s="81" t="s">
        <v>170</v>
      </c>
      <c r="B96" s="82">
        <v>7</v>
      </c>
      <c r="C96" s="82" t="s">
        <v>76</v>
      </c>
      <c r="D96" s="119" t="s">
        <v>171</v>
      </c>
      <c r="E96" s="84">
        <v>0</v>
      </c>
      <c r="F96" s="79">
        <f t="shared" si="1"/>
        <v>0</v>
      </c>
      <c r="G96" s="304"/>
      <c r="H96" s="305"/>
      <c r="I96" s="305"/>
      <c r="J96" s="305"/>
      <c r="K96" s="306"/>
    </row>
    <row r="97" spans="1:11" ht="22.5" hidden="1" x14ac:dyDescent="0.2">
      <c r="A97" s="81" t="s">
        <v>172</v>
      </c>
      <c r="B97" s="82">
        <v>7</v>
      </c>
      <c r="C97" s="82" t="s">
        <v>76</v>
      </c>
      <c r="D97" s="119" t="s">
        <v>173</v>
      </c>
      <c r="E97" s="84">
        <v>0</v>
      </c>
      <c r="F97" s="79">
        <f t="shared" si="1"/>
        <v>0</v>
      </c>
      <c r="G97" s="304"/>
      <c r="H97" s="305"/>
      <c r="I97" s="305"/>
      <c r="J97" s="305"/>
      <c r="K97" s="306"/>
    </row>
    <row r="98" spans="1:11" ht="14.45" hidden="1" customHeight="1" x14ac:dyDescent="0.2">
      <c r="A98" s="81" t="s">
        <v>174</v>
      </c>
      <c r="B98" s="82">
        <v>7</v>
      </c>
      <c r="C98" s="82" t="s">
        <v>76</v>
      </c>
      <c r="D98" s="119" t="s">
        <v>175</v>
      </c>
      <c r="E98" s="84">
        <v>0</v>
      </c>
      <c r="F98" s="79">
        <f t="shared" si="1"/>
        <v>0</v>
      </c>
      <c r="G98" s="304"/>
      <c r="H98" s="305"/>
      <c r="I98" s="305"/>
      <c r="J98" s="305"/>
      <c r="K98" s="306"/>
    </row>
    <row r="99" spans="1:11" ht="14.45" hidden="1" customHeight="1" x14ac:dyDescent="0.2">
      <c r="A99" s="81" t="s">
        <v>176</v>
      </c>
      <c r="B99" s="82">
        <v>6</v>
      </c>
      <c r="C99" s="82" t="s">
        <v>76</v>
      </c>
      <c r="D99" s="119" t="s">
        <v>177</v>
      </c>
      <c r="E99" s="84">
        <v>0</v>
      </c>
      <c r="F99" s="79">
        <f t="shared" si="1"/>
        <v>0</v>
      </c>
      <c r="G99" s="304"/>
      <c r="H99" s="305"/>
      <c r="I99" s="305"/>
      <c r="J99" s="305"/>
      <c r="K99" s="306"/>
    </row>
    <row r="100" spans="1:11" ht="24" hidden="1" x14ac:dyDescent="0.2">
      <c r="A100" s="109" t="s">
        <v>178</v>
      </c>
      <c r="B100" s="110">
        <v>6</v>
      </c>
      <c r="C100" s="110" t="s">
        <v>61</v>
      </c>
      <c r="D100" s="118" t="s">
        <v>179</v>
      </c>
      <c r="E100" s="104">
        <f>SUBTOTAL(9,E101:E106)</f>
        <v>0</v>
      </c>
      <c r="F100" s="79"/>
      <c r="G100" s="304"/>
      <c r="H100" s="305"/>
      <c r="I100" s="305"/>
      <c r="J100" s="305"/>
      <c r="K100" s="306"/>
    </row>
    <row r="101" spans="1:11" ht="14.45" hidden="1" customHeight="1" x14ac:dyDescent="0.2">
      <c r="A101" s="81" t="s">
        <v>180</v>
      </c>
      <c r="B101" s="82">
        <v>7</v>
      </c>
      <c r="C101" s="82" t="s">
        <v>76</v>
      </c>
      <c r="D101" s="120" t="s">
        <v>181</v>
      </c>
      <c r="E101" s="84"/>
      <c r="F101" s="79">
        <f t="shared" si="1"/>
        <v>0</v>
      </c>
      <c r="G101" s="304"/>
      <c r="H101" s="305"/>
      <c r="I101" s="305"/>
      <c r="J101" s="305"/>
      <c r="K101" s="306"/>
    </row>
    <row r="102" spans="1:11" ht="12.75" hidden="1" customHeight="1" x14ac:dyDescent="0.2">
      <c r="A102" s="81" t="s">
        <v>182</v>
      </c>
      <c r="B102" s="82">
        <v>7</v>
      </c>
      <c r="C102" s="82" t="s">
        <v>76</v>
      </c>
      <c r="D102" s="120" t="s">
        <v>183</v>
      </c>
      <c r="E102" s="84"/>
      <c r="F102" s="79">
        <f t="shared" si="1"/>
        <v>0</v>
      </c>
      <c r="G102" s="304"/>
      <c r="H102" s="305"/>
      <c r="I102" s="305"/>
      <c r="J102" s="305"/>
      <c r="K102" s="306"/>
    </row>
    <row r="103" spans="1:11" ht="14.45" hidden="1" customHeight="1" x14ac:dyDescent="0.2">
      <c r="A103" s="81" t="s">
        <v>184</v>
      </c>
      <c r="B103" s="82">
        <v>7</v>
      </c>
      <c r="C103" s="82" t="s">
        <v>76</v>
      </c>
      <c r="D103" s="120" t="s">
        <v>185</v>
      </c>
      <c r="E103" s="84"/>
      <c r="F103" s="79">
        <f t="shared" si="1"/>
        <v>0</v>
      </c>
      <c r="G103" s="304"/>
      <c r="H103" s="305"/>
      <c r="I103" s="305"/>
      <c r="J103" s="305"/>
      <c r="K103" s="306"/>
    </row>
    <row r="104" spans="1:11" ht="14.45" hidden="1" customHeight="1" x14ac:dyDescent="0.2">
      <c r="A104" s="81" t="s">
        <v>186</v>
      </c>
      <c r="B104" s="82">
        <v>7</v>
      </c>
      <c r="C104" s="82" t="s">
        <v>76</v>
      </c>
      <c r="D104" s="120" t="s">
        <v>187</v>
      </c>
      <c r="E104" s="84"/>
      <c r="F104" s="79">
        <f t="shared" si="1"/>
        <v>0</v>
      </c>
      <c r="G104" s="304"/>
      <c r="H104" s="305"/>
      <c r="I104" s="305"/>
      <c r="J104" s="305"/>
      <c r="K104" s="306"/>
    </row>
    <row r="105" spans="1:11" ht="14.45" hidden="1" customHeight="1" x14ac:dyDescent="0.2">
      <c r="A105" s="81" t="s">
        <v>188</v>
      </c>
      <c r="B105" s="82">
        <v>7</v>
      </c>
      <c r="C105" s="82" t="s">
        <v>76</v>
      </c>
      <c r="D105" s="120" t="s">
        <v>189</v>
      </c>
      <c r="E105" s="84"/>
      <c r="F105" s="79">
        <f t="shared" si="1"/>
        <v>0</v>
      </c>
      <c r="G105" s="304"/>
      <c r="H105" s="305"/>
      <c r="I105" s="305"/>
      <c r="J105" s="305"/>
      <c r="K105" s="306"/>
    </row>
    <row r="106" spans="1:11" ht="12.75" hidden="1" customHeight="1" x14ac:dyDescent="0.2">
      <c r="A106" s="81" t="s">
        <v>190</v>
      </c>
      <c r="B106" s="82">
        <v>7</v>
      </c>
      <c r="C106" s="82" t="s">
        <v>76</v>
      </c>
      <c r="D106" s="120" t="s">
        <v>191</v>
      </c>
      <c r="E106" s="84">
        <v>0</v>
      </c>
      <c r="F106" s="79">
        <f t="shared" si="1"/>
        <v>0</v>
      </c>
      <c r="G106" s="304"/>
      <c r="H106" s="305"/>
      <c r="I106" s="305"/>
      <c r="J106" s="305"/>
      <c r="K106" s="306"/>
    </row>
    <row r="107" spans="1:11" ht="20.25" hidden="1" customHeight="1" x14ac:dyDescent="0.2">
      <c r="A107" s="101" t="s">
        <v>192</v>
      </c>
      <c r="B107" s="102">
        <v>6</v>
      </c>
      <c r="C107" s="102" t="s">
        <v>61</v>
      </c>
      <c r="D107" s="118" t="s">
        <v>193</v>
      </c>
      <c r="E107" s="104">
        <f>SUBTOTAL(9,E108)</f>
        <v>0</v>
      </c>
      <c r="F107" s="79"/>
      <c r="G107" s="304"/>
      <c r="H107" s="305"/>
      <c r="I107" s="305"/>
      <c r="J107" s="305"/>
      <c r="K107" s="306"/>
    </row>
    <row r="108" spans="1:11" ht="12.75" hidden="1" customHeight="1" x14ac:dyDescent="0.2">
      <c r="A108" s="81" t="s">
        <v>194</v>
      </c>
      <c r="B108" s="82">
        <v>7</v>
      </c>
      <c r="C108" s="82" t="s">
        <v>76</v>
      </c>
      <c r="D108" s="120" t="s">
        <v>195</v>
      </c>
      <c r="E108" s="84"/>
      <c r="F108" s="79">
        <f t="shared" si="1"/>
        <v>0</v>
      </c>
      <c r="G108" s="304"/>
      <c r="H108" s="305"/>
      <c r="I108" s="305"/>
      <c r="J108" s="305"/>
      <c r="K108" s="306"/>
    </row>
    <row r="109" spans="1:11" ht="14.25" customHeight="1" x14ac:dyDescent="0.2">
      <c r="A109" s="94" t="s">
        <v>196</v>
      </c>
      <c r="B109" s="95">
        <v>5</v>
      </c>
      <c r="C109" s="95" t="s">
        <v>61</v>
      </c>
      <c r="D109" s="116" t="s">
        <v>197</v>
      </c>
      <c r="E109" s="117">
        <f>+E110+E113+E121+E125+E135</f>
        <v>1017545</v>
      </c>
      <c r="F109" s="79"/>
      <c r="G109" s="304"/>
      <c r="H109" s="305"/>
      <c r="I109" s="305"/>
      <c r="J109" s="305"/>
      <c r="K109" s="306"/>
    </row>
    <row r="110" spans="1:11" ht="14.25" customHeight="1" x14ac:dyDescent="0.2">
      <c r="A110" s="101" t="s">
        <v>198</v>
      </c>
      <c r="B110" s="102">
        <v>6</v>
      </c>
      <c r="C110" s="102" t="s">
        <v>61</v>
      </c>
      <c r="D110" s="118" t="s">
        <v>199</v>
      </c>
      <c r="E110" s="104">
        <f>SUBTOTAL(9,E111:E112)</f>
        <v>0</v>
      </c>
      <c r="F110" s="79"/>
      <c r="G110" s="304"/>
      <c r="H110" s="305"/>
      <c r="I110" s="305"/>
      <c r="J110" s="305"/>
      <c r="K110" s="306"/>
    </row>
    <row r="111" spans="1:11" ht="14.45" hidden="1" customHeight="1" x14ac:dyDescent="0.2">
      <c r="A111" s="81" t="s">
        <v>200</v>
      </c>
      <c r="B111" s="82">
        <v>7</v>
      </c>
      <c r="C111" s="82" t="s">
        <v>76</v>
      </c>
      <c r="D111" s="120" t="s">
        <v>17</v>
      </c>
      <c r="E111" s="84"/>
      <c r="F111" s="79">
        <f t="shared" si="1"/>
        <v>0</v>
      </c>
      <c r="G111" s="304"/>
      <c r="H111" s="305"/>
      <c r="I111" s="305"/>
      <c r="J111" s="305"/>
      <c r="K111" s="306"/>
    </row>
    <row r="112" spans="1:11" ht="15" hidden="1" customHeight="1" x14ac:dyDescent="0.2">
      <c r="A112" s="121" t="s">
        <v>201</v>
      </c>
      <c r="B112" s="122">
        <v>7</v>
      </c>
      <c r="C112" s="122" t="s">
        <v>76</v>
      </c>
      <c r="D112" s="123" t="s">
        <v>202</v>
      </c>
      <c r="E112" s="124"/>
      <c r="F112" s="79">
        <f t="shared" si="1"/>
        <v>0</v>
      </c>
      <c r="G112" s="304"/>
      <c r="H112" s="305"/>
      <c r="I112" s="305"/>
      <c r="J112" s="305"/>
      <c r="K112" s="306"/>
    </row>
    <row r="113" spans="1:11" ht="48.75" customHeight="1" x14ac:dyDescent="0.2">
      <c r="A113" s="109" t="s">
        <v>203</v>
      </c>
      <c r="B113" s="110">
        <v>6</v>
      </c>
      <c r="C113" s="110" t="s">
        <v>61</v>
      </c>
      <c r="D113" s="118" t="s">
        <v>204</v>
      </c>
      <c r="E113" s="104">
        <f>SUBTOTAL(9,E114:E120)</f>
        <v>858576</v>
      </c>
      <c r="F113" s="79"/>
      <c r="G113" s="304"/>
      <c r="H113" s="305"/>
      <c r="I113" s="305"/>
      <c r="J113" s="305"/>
      <c r="K113" s="306"/>
    </row>
    <row r="114" spans="1:11" ht="14.45" customHeight="1" x14ac:dyDescent="0.2">
      <c r="A114" s="81" t="s">
        <v>205</v>
      </c>
      <c r="B114" s="82">
        <v>7</v>
      </c>
      <c r="C114" s="82" t="s">
        <v>76</v>
      </c>
      <c r="D114" s="120" t="s">
        <v>206</v>
      </c>
      <c r="E114" s="84">
        <v>858576</v>
      </c>
      <c r="F114" s="79">
        <f t="shared" si="1"/>
        <v>0.8437720199106673</v>
      </c>
      <c r="G114" s="304"/>
      <c r="H114" s="305"/>
      <c r="I114" s="305"/>
      <c r="J114" s="305"/>
      <c r="K114" s="306"/>
    </row>
    <row r="115" spans="1:11" ht="14.45" hidden="1" customHeight="1" x14ac:dyDescent="0.2">
      <c r="A115" s="81" t="s">
        <v>207</v>
      </c>
      <c r="B115" s="82">
        <v>7</v>
      </c>
      <c r="C115" s="82" t="s">
        <v>76</v>
      </c>
      <c r="D115" s="120" t="s">
        <v>208</v>
      </c>
      <c r="E115" s="84"/>
      <c r="F115" s="79">
        <f t="shared" ref="F115:F148" si="2">E115/$E$150</f>
        <v>0</v>
      </c>
      <c r="G115" s="304"/>
      <c r="H115" s="305"/>
      <c r="I115" s="305"/>
      <c r="J115" s="305"/>
      <c r="K115" s="306"/>
    </row>
    <row r="116" spans="1:11" ht="14.45" hidden="1" customHeight="1" x14ac:dyDescent="0.2">
      <c r="A116" s="81" t="s">
        <v>209</v>
      </c>
      <c r="B116" s="82">
        <v>7</v>
      </c>
      <c r="C116" s="82" t="s">
        <v>76</v>
      </c>
      <c r="D116" s="120" t="s">
        <v>210</v>
      </c>
      <c r="E116" s="84">
        <v>0</v>
      </c>
      <c r="F116" s="79">
        <f t="shared" si="2"/>
        <v>0</v>
      </c>
      <c r="G116" s="304"/>
      <c r="H116" s="305"/>
      <c r="I116" s="305"/>
      <c r="J116" s="305"/>
      <c r="K116" s="306"/>
    </row>
    <row r="117" spans="1:11" ht="14.45" hidden="1" customHeight="1" x14ac:dyDescent="0.2">
      <c r="A117" s="81" t="s">
        <v>211</v>
      </c>
      <c r="B117" s="82">
        <v>7</v>
      </c>
      <c r="C117" s="82" t="s">
        <v>76</v>
      </c>
      <c r="D117" s="120" t="s">
        <v>212</v>
      </c>
      <c r="E117" s="84">
        <v>0</v>
      </c>
      <c r="F117" s="79">
        <f t="shared" si="2"/>
        <v>0</v>
      </c>
      <c r="G117" s="304"/>
      <c r="H117" s="305"/>
      <c r="I117" s="305"/>
      <c r="J117" s="305"/>
      <c r="K117" s="306"/>
    </row>
    <row r="118" spans="1:11" ht="14.45" hidden="1" customHeight="1" x14ac:dyDescent="0.2">
      <c r="A118" s="81" t="s">
        <v>213</v>
      </c>
      <c r="B118" s="82">
        <v>7</v>
      </c>
      <c r="C118" s="82" t="s">
        <v>76</v>
      </c>
      <c r="D118" s="120" t="s">
        <v>214</v>
      </c>
      <c r="E118" s="84">
        <v>0</v>
      </c>
      <c r="F118" s="79">
        <f t="shared" si="2"/>
        <v>0</v>
      </c>
      <c r="G118" s="304"/>
      <c r="H118" s="305"/>
      <c r="I118" s="305"/>
      <c r="J118" s="305"/>
      <c r="K118" s="306"/>
    </row>
    <row r="119" spans="1:11" ht="14.45" hidden="1" customHeight="1" x14ac:dyDescent="0.2">
      <c r="A119" s="121" t="s">
        <v>215</v>
      </c>
      <c r="B119" s="122">
        <v>7</v>
      </c>
      <c r="C119" s="122" t="s">
        <v>76</v>
      </c>
      <c r="D119" s="123" t="s">
        <v>216</v>
      </c>
      <c r="E119" s="124">
        <v>0</v>
      </c>
      <c r="F119" s="79">
        <f t="shared" si="2"/>
        <v>0</v>
      </c>
      <c r="G119" s="304"/>
      <c r="H119" s="305"/>
      <c r="I119" s="305"/>
      <c r="J119" s="305"/>
      <c r="K119" s="306"/>
    </row>
    <row r="120" spans="1:11" ht="14.45" hidden="1" customHeight="1" x14ac:dyDescent="0.2">
      <c r="A120" s="121" t="s">
        <v>217</v>
      </c>
      <c r="B120" s="122">
        <v>7</v>
      </c>
      <c r="C120" s="122" t="s">
        <v>76</v>
      </c>
      <c r="D120" s="123" t="s">
        <v>218</v>
      </c>
      <c r="E120" s="124">
        <v>0</v>
      </c>
      <c r="F120" s="79">
        <f t="shared" si="2"/>
        <v>0</v>
      </c>
      <c r="G120" s="304"/>
      <c r="H120" s="305"/>
      <c r="I120" s="305"/>
      <c r="J120" s="305"/>
      <c r="K120" s="306"/>
    </row>
    <row r="121" spans="1:11" ht="24" hidden="1" x14ac:dyDescent="0.2">
      <c r="A121" s="109" t="s">
        <v>219</v>
      </c>
      <c r="B121" s="110">
        <v>6</v>
      </c>
      <c r="C121" s="110" t="s">
        <v>61</v>
      </c>
      <c r="D121" s="118" t="s">
        <v>220</v>
      </c>
      <c r="E121" s="104">
        <f>SUBTOTAL(9,E122:E124)</f>
        <v>0</v>
      </c>
      <c r="F121" s="79"/>
      <c r="G121" s="304"/>
      <c r="H121" s="305"/>
      <c r="I121" s="305"/>
      <c r="J121" s="305"/>
      <c r="K121" s="306"/>
    </row>
    <row r="122" spans="1:11" ht="14.45" hidden="1" customHeight="1" x14ac:dyDescent="0.2">
      <c r="A122" s="81" t="s">
        <v>221</v>
      </c>
      <c r="B122" s="82">
        <v>7</v>
      </c>
      <c r="C122" s="82" t="s">
        <v>76</v>
      </c>
      <c r="D122" s="120" t="s">
        <v>18</v>
      </c>
      <c r="E122" s="84"/>
      <c r="F122" s="79">
        <f t="shared" si="2"/>
        <v>0</v>
      </c>
      <c r="G122" s="304"/>
      <c r="H122" s="305"/>
      <c r="I122" s="305"/>
      <c r="J122" s="305"/>
      <c r="K122" s="306"/>
    </row>
    <row r="123" spans="1:11" ht="14.45" hidden="1" customHeight="1" x14ac:dyDescent="0.2">
      <c r="A123" s="81" t="s">
        <v>222</v>
      </c>
      <c r="B123" s="82">
        <v>7</v>
      </c>
      <c r="C123" s="82" t="s">
        <v>76</v>
      </c>
      <c r="D123" s="120" t="s">
        <v>223</v>
      </c>
      <c r="E123" s="84"/>
      <c r="F123" s="79">
        <f t="shared" si="2"/>
        <v>0</v>
      </c>
      <c r="G123" s="304"/>
      <c r="H123" s="305"/>
      <c r="I123" s="305"/>
      <c r="J123" s="305"/>
      <c r="K123" s="306"/>
    </row>
    <row r="124" spans="1:11" ht="14.45" hidden="1" customHeight="1" x14ac:dyDescent="0.2">
      <c r="A124" s="81" t="s">
        <v>224</v>
      </c>
      <c r="B124" s="82">
        <v>7</v>
      </c>
      <c r="C124" s="82" t="s">
        <v>76</v>
      </c>
      <c r="D124" s="120" t="s">
        <v>225</v>
      </c>
      <c r="E124" s="84">
        <v>0</v>
      </c>
      <c r="F124" s="79">
        <f t="shared" si="2"/>
        <v>0</v>
      </c>
      <c r="G124" s="304"/>
      <c r="H124" s="305"/>
      <c r="I124" s="305"/>
      <c r="J124" s="305"/>
      <c r="K124" s="306"/>
    </row>
    <row r="125" spans="1:11" ht="24" x14ac:dyDescent="0.2">
      <c r="A125" s="109" t="s">
        <v>226</v>
      </c>
      <c r="B125" s="110">
        <v>6</v>
      </c>
      <c r="C125" s="110" t="s">
        <v>61</v>
      </c>
      <c r="D125" s="118" t="s">
        <v>227</v>
      </c>
      <c r="E125" s="104">
        <f>SUBTOTAL(9,E126:E134)</f>
        <v>158969</v>
      </c>
      <c r="F125" s="79"/>
      <c r="G125" s="304"/>
      <c r="H125" s="305"/>
      <c r="I125" s="305"/>
      <c r="J125" s="305"/>
      <c r="K125" s="306"/>
    </row>
    <row r="126" spans="1:11" ht="14.45" customHeight="1" x14ac:dyDescent="0.2">
      <c r="A126" s="81" t="s">
        <v>228</v>
      </c>
      <c r="B126" s="82">
        <v>7</v>
      </c>
      <c r="C126" s="82" t="s">
        <v>76</v>
      </c>
      <c r="D126" s="120" t="s">
        <v>229</v>
      </c>
      <c r="E126" s="84">
        <v>158969</v>
      </c>
      <c r="F126" s="79">
        <f t="shared" si="2"/>
        <v>0.15622798008933267</v>
      </c>
      <c r="G126" s="304"/>
      <c r="H126" s="305"/>
      <c r="I126" s="305"/>
      <c r="J126" s="305"/>
      <c r="K126" s="306"/>
    </row>
    <row r="127" spans="1:11" ht="14.45" hidden="1" customHeight="1" x14ac:dyDescent="0.2">
      <c r="A127" s="81" t="s">
        <v>230</v>
      </c>
      <c r="B127" s="82">
        <v>7</v>
      </c>
      <c r="C127" s="82" t="s">
        <v>76</v>
      </c>
      <c r="D127" s="120" t="s">
        <v>231</v>
      </c>
      <c r="E127" s="84"/>
      <c r="F127" s="79">
        <f t="shared" si="2"/>
        <v>0</v>
      </c>
      <c r="G127" s="304"/>
      <c r="H127" s="305"/>
      <c r="I127" s="305"/>
      <c r="J127" s="305"/>
      <c r="K127" s="306"/>
    </row>
    <row r="128" spans="1:11" ht="14.45" hidden="1" customHeight="1" x14ac:dyDescent="0.2">
      <c r="A128" s="81" t="s">
        <v>58</v>
      </c>
      <c r="B128" s="82">
        <v>7</v>
      </c>
      <c r="C128" s="82" t="s">
        <v>76</v>
      </c>
      <c r="D128" s="120" t="s">
        <v>14</v>
      </c>
      <c r="E128" s="84"/>
      <c r="F128" s="79">
        <f t="shared" si="2"/>
        <v>0</v>
      </c>
      <c r="G128" s="304"/>
      <c r="H128" s="305"/>
      <c r="I128" s="305"/>
      <c r="J128" s="305"/>
      <c r="K128" s="306"/>
    </row>
    <row r="129" spans="1:11" ht="14.45" hidden="1" customHeight="1" x14ac:dyDescent="0.2">
      <c r="A129" s="81" t="s">
        <v>57</v>
      </c>
      <c r="B129" s="82">
        <v>7</v>
      </c>
      <c r="C129" s="82" t="s">
        <v>76</v>
      </c>
      <c r="D129" s="120" t="s">
        <v>13</v>
      </c>
      <c r="E129" s="84"/>
      <c r="F129" s="79">
        <f t="shared" si="2"/>
        <v>0</v>
      </c>
      <c r="G129" s="304"/>
      <c r="H129" s="305"/>
      <c r="I129" s="305"/>
      <c r="J129" s="305"/>
      <c r="K129" s="306"/>
    </row>
    <row r="130" spans="1:11" ht="14.45" hidden="1" customHeight="1" x14ac:dyDescent="0.2">
      <c r="A130" s="81" t="s">
        <v>232</v>
      </c>
      <c r="B130" s="82">
        <v>7</v>
      </c>
      <c r="C130" s="82" t="s">
        <v>76</v>
      </c>
      <c r="D130" s="120" t="s">
        <v>16</v>
      </c>
      <c r="E130" s="84"/>
      <c r="F130" s="79">
        <f t="shared" si="2"/>
        <v>0</v>
      </c>
      <c r="G130" s="304"/>
      <c r="H130" s="305"/>
      <c r="I130" s="305"/>
      <c r="J130" s="305"/>
      <c r="K130" s="306"/>
    </row>
    <row r="131" spans="1:11" ht="14.45" customHeight="1" thickBot="1" x14ac:dyDescent="0.25">
      <c r="A131" s="81" t="s">
        <v>233</v>
      </c>
      <c r="B131" s="82">
        <v>7</v>
      </c>
      <c r="C131" s="82" t="s">
        <v>76</v>
      </c>
      <c r="D131" s="120" t="s">
        <v>234</v>
      </c>
      <c r="E131" s="84"/>
      <c r="F131" s="79">
        <f t="shared" si="2"/>
        <v>0</v>
      </c>
      <c r="G131" s="304"/>
      <c r="H131" s="305"/>
      <c r="I131" s="305"/>
      <c r="J131" s="305"/>
      <c r="K131" s="306"/>
    </row>
    <row r="132" spans="1:11" ht="14.45" hidden="1" customHeight="1" x14ac:dyDescent="0.2">
      <c r="A132" s="81" t="s">
        <v>235</v>
      </c>
      <c r="B132" s="82">
        <v>7</v>
      </c>
      <c r="C132" s="82" t="s">
        <v>76</v>
      </c>
      <c r="D132" s="120" t="s">
        <v>236</v>
      </c>
      <c r="E132" s="84"/>
      <c r="F132" s="79">
        <f t="shared" si="2"/>
        <v>0</v>
      </c>
      <c r="G132" s="304"/>
      <c r="H132" s="305"/>
      <c r="I132" s="305"/>
      <c r="J132" s="305"/>
      <c r="K132" s="306"/>
    </row>
    <row r="133" spans="1:11" ht="14.45" hidden="1" customHeight="1" x14ac:dyDescent="0.2">
      <c r="A133" s="81" t="s">
        <v>237</v>
      </c>
      <c r="B133" s="82">
        <v>7</v>
      </c>
      <c r="C133" s="82" t="s">
        <v>76</v>
      </c>
      <c r="D133" s="120" t="s">
        <v>238</v>
      </c>
      <c r="E133" s="84"/>
      <c r="F133" s="79">
        <f t="shared" si="2"/>
        <v>0</v>
      </c>
      <c r="G133" s="304"/>
      <c r="H133" s="305"/>
      <c r="I133" s="305"/>
      <c r="J133" s="305"/>
      <c r="K133" s="306"/>
    </row>
    <row r="134" spans="1:11" ht="14.45" hidden="1" customHeight="1" x14ac:dyDescent="0.2">
      <c r="A134" s="81" t="s">
        <v>239</v>
      </c>
      <c r="B134" s="82">
        <v>7</v>
      </c>
      <c r="C134" s="82" t="s">
        <v>76</v>
      </c>
      <c r="D134" s="120" t="s">
        <v>240</v>
      </c>
      <c r="E134" s="84"/>
      <c r="F134" s="79">
        <f t="shared" si="2"/>
        <v>0</v>
      </c>
      <c r="G134" s="304"/>
      <c r="H134" s="305"/>
      <c r="I134" s="305"/>
      <c r="J134" s="305"/>
      <c r="K134" s="306"/>
    </row>
    <row r="135" spans="1:11" ht="23.25" hidden="1" customHeight="1" x14ac:dyDescent="0.2">
      <c r="A135" s="125" t="s">
        <v>241</v>
      </c>
      <c r="B135" s="110">
        <v>6</v>
      </c>
      <c r="C135" s="110" t="s">
        <v>61</v>
      </c>
      <c r="D135" s="118" t="s">
        <v>242</v>
      </c>
      <c r="E135" s="126">
        <f>SUBTOTAL(9,E136:E142)</f>
        <v>0</v>
      </c>
      <c r="F135" s="79"/>
      <c r="G135" s="304"/>
      <c r="H135" s="305"/>
      <c r="I135" s="305"/>
      <c r="J135" s="305"/>
      <c r="K135" s="306"/>
    </row>
    <row r="136" spans="1:11" ht="14.45" hidden="1" customHeight="1" x14ac:dyDescent="0.2">
      <c r="A136" s="81" t="s">
        <v>243</v>
      </c>
      <c r="B136" s="82">
        <v>7</v>
      </c>
      <c r="C136" s="82" t="s">
        <v>76</v>
      </c>
      <c r="D136" s="119" t="s">
        <v>244</v>
      </c>
      <c r="E136" s="84">
        <v>0</v>
      </c>
      <c r="F136" s="79">
        <f t="shared" si="2"/>
        <v>0</v>
      </c>
      <c r="G136" s="304"/>
      <c r="H136" s="305"/>
      <c r="I136" s="305"/>
      <c r="J136" s="305"/>
      <c r="K136" s="306"/>
    </row>
    <row r="137" spans="1:11" ht="14.45" hidden="1" customHeight="1" x14ac:dyDescent="0.2">
      <c r="A137" s="81" t="s">
        <v>245</v>
      </c>
      <c r="B137" s="82">
        <v>7</v>
      </c>
      <c r="C137" s="82" t="s">
        <v>76</v>
      </c>
      <c r="D137" s="119" t="s">
        <v>246</v>
      </c>
      <c r="E137" s="84">
        <v>0</v>
      </c>
      <c r="F137" s="79">
        <f t="shared" si="2"/>
        <v>0</v>
      </c>
      <c r="G137" s="304"/>
      <c r="H137" s="305"/>
      <c r="I137" s="305"/>
      <c r="J137" s="305"/>
      <c r="K137" s="306"/>
    </row>
    <row r="138" spans="1:11" ht="14.45" hidden="1" customHeight="1" x14ac:dyDescent="0.2">
      <c r="A138" s="81" t="s">
        <v>59</v>
      </c>
      <c r="B138" s="82">
        <v>7</v>
      </c>
      <c r="C138" s="82" t="s">
        <v>76</v>
      </c>
      <c r="D138" s="119" t="s">
        <v>15</v>
      </c>
      <c r="E138" s="84">
        <v>0</v>
      </c>
      <c r="F138" s="79">
        <f t="shared" si="2"/>
        <v>0</v>
      </c>
      <c r="G138" s="304"/>
      <c r="H138" s="305"/>
      <c r="I138" s="305"/>
      <c r="J138" s="305"/>
      <c r="K138" s="306"/>
    </row>
    <row r="139" spans="1:11" ht="11.25" hidden="1" customHeight="1" x14ac:dyDescent="0.2">
      <c r="A139" s="81" t="s">
        <v>247</v>
      </c>
      <c r="B139" s="82">
        <v>7</v>
      </c>
      <c r="C139" s="82" t="s">
        <v>76</v>
      </c>
      <c r="D139" s="119" t="s">
        <v>248</v>
      </c>
      <c r="E139" s="84">
        <v>0</v>
      </c>
      <c r="F139" s="79">
        <f t="shared" si="2"/>
        <v>0</v>
      </c>
      <c r="G139" s="304"/>
      <c r="H139" s="305"/>
      <c r="I139" s="305"/>
      <c r="J139" s="305"/>
      <c r="K139" s="306"/>
    </row>
    <row r="140" spans="1:11" ht="22.5" hidden="1" x14ac:dyDescent="0.2">
      <c r="A140" s="81" t="s">
        <v>249</v>
      </c>
      <c r="B140" s="82">
        <v>7</v>
      </c>
      <c r="C140" s="82" t="s">
        <v>76</v>
      </c>
      <c r="D140" s="119" t="s">
        <v>250</v>
      </c>
      <c r="E140" s="84">
        <v>0</v>
      </c>
      <c r="F140" s="79">
        <f t="shared" si="2"/>
        <v>0</v>
      </c>
      <c r="G140" s="304"/>
      <c r="H140" s="305"/>
      <c r="I140" s="305"/>
      <c r="J140" s="305"/>
      <c r="K140" s="306"/>
    </row>
    <row r="141" spans="1:11" ht="14.45" hidden="1" customHeight="1" x14ac:dyDescent="0.2">
      <c r="A141" s="81" t="s">
        <v>251</v>
      </c>
      <c r="B141" s="82">
        <v>7</v>
      </c>
      <c r="C141" s="82" t="s">
        <v>76</v>
      </c>
      <c r="D141" s="119" t="s">
        <v>252</v>
      </c>
      <c r="E141" s="84">
        <v>0</v>
      </c>
      <c r="F141" s="79">
        <f t="shared" si="2"/>
        <v>0</v>
      </c>
      <c r="G141" s="304"/>
      <c r="H141" s="305"/>
      <c r="I141" s="305"/>
      <c r="J141" s="305"/>
      <c r="K141" s="306"/>
    </row>
    <row r="142" spans="1:11" ht="12" hidden="1" customHeight="1" x14ac:dyDescent="0.2">
      <c r="A142" s="81" t="s">
        <v>253</v>
      </c>
      <c r="B142" s="82">
        <v>7</v>
      </c>
      <c r="C142" s="82" t="s">
        <v>76</v>
      </c>
      <c r="D142" s="119" t="s">
        <v>254</v>
      </c>
      <c r="E142" s="84"/>
      <c r="F142" s="79">
        <f t="shared" si="2"/>
        <v>0</v>
      </c>
      <c r="G142" s="304"/>
      <c r="H142" s="305"/>
      <c r="I142" s="305"/>
      <c r="J142" s="305"/>
      <c r="K142" s="306"/>
    </row>
    <row r="143" spans="1:11" ht="35.25" hidden="1" customHeight="1" x14ac:dyDescent="0.2">
      <c r="A143" s="127" t="s">
        <v>255</v>
      </c>
      <c r="B143" s="128">
        <v>3</v>
      </c>
      <c r="C143" s="128" t="s">
        <v>61</v>
      </c>
      <c r="D143" s="129" t="s">
        <v>256</v>
      </c>
      <c r="E143" s="130">
        <f>+E144+E146</f>
        <v>0</v>
      </c>
      <c r="F143" s="79"/>
      <c r="G143" s="304"/>
      <c r="H143" s="305"/>
      <c r="I143" s="305"/>
      <c r="J143" s="305"/>
      <c r="K143" s="306"/>
    </row>
    <row r="144" spans="1:11" ht="14.45" hidden="1" customHeight="1" x14ac:dyDescent="0.2">
      <c r="A144" s="131" t="s">
        <v>257</v>
      </c>
      <c r="B144" s="132">
        <v>4</v>
      </c>
      <c r="C144" s="132" t="s">
        <v>61</v>
      </c>
      <c r="D144" s="133" t="s">
        <v>258</v>
      </c>
      <c r="E144" s="134">
        <f>SUBTOTAL(9,E145)</f>
        <v>0</v>
      </c>
      <c r="F144" s="79"/>
      <c r="G144" s="304"/>
      <c r="H144" s="305"/>
      <c r="I144" s="305"/>
      <c r="J144" s="305"/>
      <c r="K144" s="306"/>
    </row>
    <row r="145" spans="1:11" ht="14.45" hidden="1" customHeight="1" x14ac:dyDescent="0.2">
      <c r="A145" s="121" t="s">
        <v>259</v>
      </c>
      <c r="B145" s="122">
        <v>5</v>
      </c>
      <c r="C145" s="122" t="s">
        <v>76</v>
      </c>
      <c r="D145" s="135" t="s">
        <v>260</v>
      </c>
      <c r="E145" s="136"/>
      <c r="F145" s="79">
        <f t="shared" si="2"/>
        <v>0</v>
      </c>
      <c r="G145" s="304"/>
      <c r="H145" s="305"/>
      <c r="I145" s="305"/>
      <c r="J145" s="305"/>
      <c r="K145" s="306"/>
    </row>
    <row r="146" spans="1:11" ht="12.75" hidden="1" customHeight="1" x14ac:dyDescent="0.2">
      <c r="A146" s="131" t="s">
        <v>261</v>
      </c>
      <c r="B146" s="132">
        <v>4</v>
      </c>
      <c r="C146" s="132" t="s">
        <v>61</v>
      </c>
      <c r="D146" s="133" t="s">
        <v>262</v>
      </c>
      <c r="E146" s="134">
        <f>+E147+E149</f>
        <v>0</v>
      </c>
      <c r="F146" s="79"/>
      <c r="G146" s="304"/>
      <c r="H146" s="305"/>
      <c r="I146" s="305"/>
      <c r="J146" s="305"/>
      <c r="K146" s="306"/>
    </row>
    <row r="147" spans="1:11" ht="14.45" hidden="1" customHeight="1" x14ac:dyDescent="0.2">
      <c r="A147" s="94" t="s">
        <v>263</v>
      </c>
      <c r="B147" s="95">
        <v>5</v>
      </c>
      <c r="C147" s="95" t="s">
        <v>61</v>
      </c>
      <c r="D147" s="100" t="s">
        <v>264</v>
      </c>
      <c r="E147" s="137">
        <f>SUBTOTAL(9,E148)</f>
        <v>0</v>
      </c>
      <c r="F147" s="79"/>
      <c r="G147" s="304"/>
      <c r="H147" s="305"/>
      <c r="I147" s="305"/>
      <c r="J147" s="305"/>
      <c r="K147" s="306"/>
    </row>
    <row r="148" spans="1:11" ht="14.45" hidden="1" customHeight="1" x14ac:dyDescent="0.2">
      <c r="A148" s="121" t="s">
        <v>265</v>
      </c>
      <c r="B148" s="122">
        <v>6</v>
      </c>
      <c r="C148" s="122" t="s">
        <v>76</v>
      </c>
      <c r="D148" s="138" t="s">
        <v>266</v>
      </c>
      <c r="E148" s="139">
        <v>0</v>
      </c>
      <c r="F148" s="79">
        <f t="shared" si="2"/>
        <v>0</v>
      </c>
      <c r="G148" s="304"/>
      <c r="H148" s="305"/>
      <c r="I148" s="305"/>
      <c r="J148" s="305"/>
      <c r="K148" s="306"/>
    </row>
    <row r="149" spans="1:11" ht="15" hidden="1" customHeight="1" thickBot="1" x14ac:dyDescent="0.25">
      <c r="A149" s="140" t="s">
        <v>267</v>
      </c>
      <c r="B149" s="141">
        <v>5</v>
      </c>
      <c r="C149" s="141" t="s">
        <v>76</v>
      </c>
      <c r="D149" s="142" t="s">
        <v>268</v>
      </c>
      <c r="E149" s="143"/>
      <c r="F149" s="79"/>
      <c r="G149" s="307"/>
      <c r="H149" s="308"/>
      <c r="I149" s="308"/>
      <c r="J149" s="308"/>
      <c r="K149" s="309"/>
    </row>
    <row r="150" spans="1:11" ht="18" customHeight="1" thickBot="1" x14ac:dyDescent="0.3">
      <c r="A150" s="225" t="s">
        <v>290</v>
      </c>
      <c r="B150" s="226"/>
      <c r="C150" s="40"/>
      <c r="D150" s="40"/>
      <c r="E150" s="61">
        <f>E42</f>
        <v>1017545</v>
      </c>
      <c r="F150" s="41">
        <f>SUM(F49:F149)</f>
        <v>1</v>
      </c>
      <c r="G150" s="310"/>
      <c r="H150" s="310"/>
      <c r="I150" s="310"/>
      <c r="J150" s="310"/>
      <c r="K150" s="311"/>
    </row>
    <row r="151" spans="1:11" ht="9.75" customHeight="1" thickBot="1" x14ac:dyDescent="0.3">
      <c r="A151" s="8"/>
      <c r="B151" s="7"/>
      <c r="C151" s="7"/>
      <c r="D151" s="7"/>
      <c r="E151" s="6"/>
      <c r="F151" s="29"/>
      <c r="G151" s="29"/>
      <c r="H151" s="29"/>
      <c r="I151" s="29"/>
      <c r="J151" s="29"/>
      <c r="K151" s="29"/>
    </row>
    <row r="152" spans="1:11" ht="15.75" thickBot="1" x14ac:dyDescent="0.3">
      <c r="A152" s="211" t="s">
        <v>21</v>
      </c>
      <c r="B152" s="212"/>
      <c r="C152" s="212"/>
      <c r="D152" s="212"/>
      <c r="E152" s="212"/>
      <c r="F152" s="212"/>
      <c r="G152" s="212"/>
      <c r="H152" s="212"/>
      <c r="I152" s="212"/>
      <c r="J152" s="212"/>
      <c r="K152" s="213"/>
    </row>
    <row r="153" spans="1:11" ht="8.25" customHeight="1" thickBot="1" x14ac:dyDescent="0.25"/>
    <row r="154" spans="1:11" ht="15" customHeight="1" thickBot="1" x14ac:dyDescent="0.25">
      <c r="A154" s="169" t="s">
        <v>22</v>
      </c>
      <c r="B154" s="313" t="s">
        <v>272</v>
      </c>
      <c r="C154" s="287"/>
      <c r="D154" s="48" t="s">
        <v>273</v>
      </c>
      <c r="E154" s="286" t="s">
        <v>30</v>
      </c>
      <c r="F154" s="286"/>
      <c r="G154" s="286"/>
      <c r="H154" s="286"/>
      <c r="I154" s="286"/>
      <c r="J154" s="286"/>
      <c r="K154" s="287"/>
    </row>
    <row r="155" spans="1:11" ht="328.5" customHeight="1" thickBot="1" x14ac:dyDescent="0.25">
      <c r="A155" s="144">
        <f>B37</f>
        <v>61629642</v>
      </c>
      <c r="B155" s="314">
        <f>E150</f>
        <v>1017545</v>
      </c>
      <c r="C155" s="315"/>
      <c r="D155" s="170">
        <f>A155-B155</f>
        <v>60612097</v>
      </c>
      <c r="E155" s="322" t="s">
        <v>318</v>
      </c>
      <c r="F155" s="323"/>
      <c r="G155" s="323"/>
      <c r="H155" s="323"/>
      <c r="I155" s="323"/>
      <c r="J155" s="323"/>
      <c r="K155" s="324"/>
    </row>
    <row r="156" spans="1:11" ht="8.25" customHeight="1" thickBot="1" x14ac:dyDescent="0.25"/>
    <row r="157" spans="1:11" ht="15.75" thickBot="1" x14ac:dyDescent="0.3">
      <c r="A157" s="211" t="s">
        <v>23</v>
      </c>
      <c r="B157" s="212"/>
      <c r="C157" s="220"/>
      <c r="D157" s="212"/>
      <c r="E157" s="212"/>
      <c r="F157" s="212"/>
      <c r="G157" s="212"/>
      <c r="H157" s="212"/>
      <c r="I157" s="212"/>
      <c r="J157" s="212"/>
      <c r="K157" s="213"/>
    </row>
    <row r="158" spans="1:11" ht="16.5" customHeight="1" thickBot="1" x14ac:dyDescent="0.25">
      <c r="A158" s="51" t="s">
        <v>24</v>
      </c>
      <c r="B158" s="325" t="s">
        <v>274</v>
      </c>
      <c r="C158" s="326"/>
      <c r="D158" s="51" t="s">
        <v>277</v>
      </c>
      <c r="E158" s="328" t="s">
        <v>25</v>
      </c>
      <c r="F158" s="329"/>
      <c r="G158" s="239" t="s">
        <v>30</v>
      </c>
      <c r="H158" s="239"/>
      <c r="I158" s="239"/>
      <c r="J158" s="239"/>
      <c r="K158" s="327"/>
    </row>
    <row r="159" spans="1:11" ht="15" customHeight="1" x14ac:dyDescent="0.2">
      <c r="A159" s="173">
        <v>439373004644</v>
      </c>
      <c r="B159" s="160" t="s">
        <v>278</v>
      </c>
      <c r="C159" s="145"/>
      <c r="D159" s="146" t="s">
        <v>279</v>
      </c>
      <c r="E159" s="246">
        <v>59888079</v>
      </c>
      <c r="F159" s="247"/>
      <c r="G159" s="316" t="s">
        <v>305</v>
      </c>
      <c r="H159" s="316"/>
      <c r="I159" s="316"/>
      <c r="J159" s="316"/>
      <c r="K159" s="317"/>
    </row>
    <row r="160" spans="1:11" ht="15" customHeight="1" x14ac:dyDescent="0.2">
      <c r="A160" s="173">
        <v>439373004751</v>
      </c>
      <c r="B160" s="160" t="s">
        <v>278</v>
      </c>
      <c r="C160" s="145"/>
      <c r="D160" s="146" t="s">
        <v>280</v>
      </c>
      <c r="E160" s="227">
        <v>0</v>
      </c>
      <c r="F160" s="228"/>
      <c r="G160" s="318"/>
      <c r="H160" s="318"/>
      <c r="I160" s="318"/>
      <c r="J160" s="318"/>
      <c r="K160" s="319"/>
    </row>
    <row r="161" spans="1:14" ht="15" customHeight="1" x14ac:dyDescent="0.2">
      <c r="A161" s="173">
        <v>439373004776</v>
      </c>
      <c r="B161" s="160" t="s">
        <v>278</v>
      </c>
      <c r="C161" s="145"/>
      <c r="D161" s="146" t="s">
        <v>281</v>
      </c>
      <c r="E161" s="227">
        <v>724018</v>
      </c>
      <c r="F161" s="228"/>
      <c r="G161" s="318"/>
      <c r="H161" s="318"/>
      <c r="I161" s="318"/>
      <c r="J161" s="318"/>
      <c r="K161" s="319"/>
    </row>
    <row r="162" spans="1:14" ht="12" customHeight="1" x14ac:dyDescent="0.2">
      <c r="A162" s="161" t="s">
        <v>27</v>
      </c>
      <c r="B162" s="258"/>
      <c r="C162" s="258"/>
      <c r="D162" s="147"/>
      <c r="E162" s="227">
        <f>SUM(E159:F161)</f>
        <v>60612097</v>
      </c>
      <c r="F162" s="228"/>
      <c r="G162" s="318"/>
      <c r="H162" s="318"/>
      <c r="I162" s="318"/>
      <c r="J162" s="318"/>
      <c r="K162" s="319"/>
      <c r="N162" s="171"/>
    </row>
    <row r="163" spans="1:14" ht="15.75" customHeight="1" thickBot="1" x14ac:dyDescent="0.25">
      <c r="A163" s="162" t="s">
        <v>26</v>
      </c>
      <c r="B163" s="259"/>
      <c r="C163" s="260"/>
      <c r="D163" s="148"/>
      <c r="E163" s="229">
        <v>0</v>
      </c>
      <c r="F163" s="230"/>
      <c r="G163" s="320"/>
      <c r="H163" s="320"/>
      <c r="I163" s="320"/>
      <c r="J163" s="320"/>
      <c r="K163" s="321"/>
      <c r="N163" s="172"/>
    </row>
    <row r="164" spans="1:14" ht="15.75" customHeight="1" thickBot="1" x14ac:dyDescent="0.25">
      <c r="A164" s="163" t="s">
        <v>45</v>
      </c>
      <c r="B164" s="261"/>
      <c r="C164" s="261"/>
      <c r="D164" s="158"/>
      <c r="E164" s="282">
        <f>E162+E163</f>
        <v>60612097</v>
      </c>
      <c r="F164" s="283"/>
      <c r="G164" s="159"/>
      <c r="H164" s="159"/>
      <c r="I164" s="159"/>
      <c r="J164" s="159"/>
      <c r="K164" s="159"/>
    </row>
    <row r="165" spans="1:14" ht="15" thickBot="1" x14ac:dyDescent="0.25">
      <c r="A165" s="17"/>
      <c r="B165" s="17"/>
      <c r="C165" s="17"/>
      <c r="D165" s="17"/>
      <c r="E165" s="7"/>
      <c r="F165" s="7"/>
      <c r="G165" s="18"/>
      <c r="H165" s="18"/>
      <c r="I165" s="18"/>
      <c r="J165" s="18"/>
      <c r="K165" s="18"/>
    </row>
    <row r="166" spans="1:14" ht="16.5" thickBot="1" x14ac:dyDescent="0.25">
      <c r="A166" s="233" t="s">
        <v>54</v>
      </c>
      <c r="B166" s="234"/>
      <c r="C166" s="234"/>
      <c r="D166" s="234"/>
      <c r="E166" s="234"/>
      <c r="F166" s="234"/>
      <c r="G166" s="234"/>
      <c r="H166" s="234"/>
      <c r="I166" s="234"/>
      <c r="J166" s="234"/>
      <c r="K166" s="235"/>
    </row>
    <row r="167" spans="1:14" ht="15.75" thickBot="1" x14ac:dyDescent="0.25">
      <c r="A167" s="20"/>
      <c r="B167" s="19"/>
      <c r="C167" s="19"/>
      <c r="D167" s="19"/>
      <c r="E167" s="19"/>
      <c r="F167" s="19"/>
      <c r="G167" s="19"/>
      <c r="H167" s="19"/>
      <c r="I167" s="19"/>
      <c r="J167" s="19"/>
      <c r="K167" s="19"/>
      <c r="N167" s="174"/>
    </row>
    <row r="168" spans="1:14" ht="18.75" customHeight="1" thickBot="1" x14ac:dyDescent="0.25">
      <c r="A168" s="231" t="s">
        <v>51</v>
      </c>
      <c r="B168" s="347"/>
      <c r="C168" s="348"/>
      <c r="D168" s="334" t="s">
        <v>48</v>
      </c>
      <c r="E168" s="244" t="s">
        <v>49</v>
      </c>
      <c r="F168" s="244"/>
      <c r="G168" s="244"/>
      <c r="H168" s="244"/>
      <c r="I168" s="244"/>
      <c r="J168" s="244"/>
      <c r="K168" s="245"/>
    </row>
    <row r="169" spans="1:14" ht="24" customHeight="1" thickBot="1" x14ac:dyDescent="0.25">
      <c r="A169" s="232"/>
      <c r="B169" s="349"/>
      <c r="C169" s="350"/>
      <c r="D169" s="335"/>
      <c r="E169" s="332" t="s">
        <v>52</v>
      </c>
      <c r="F169" s="333"/>
      <c r="G169" s="49" t="s">
        <v>50</v>
      </c>
      <c r="H169" s="49" t="s">
        <v>289</v>
      </c>
      <c r="I169" s="164" t="s">
        <v>53</v>
      </c>
      <c r="J169" s="165"/>
      <c r="K169" s="166"/>
    </row>
    <row r="170" spans="1:14" ht="18" customHeight="1" x14ac:dyDescent="0.2">
      <c r="A170" s="32" t="s">
        <v>282</v>
      </c>
      <c r="B170" s="351">
        <f>B37</f>
        <v>61629642</v>
      </c>
      <c r="C170" s="352"/>
      <c r="D170" s="195">
        <f>B171/(B170+B173)</f>
        <v>1.6510642719618589E-2</v>
      </c>
      <c r="E170" s="270" t="str">
        <f>IF(H174=E169,"Muy bajo","-")</f>
        <v>Muy bajo</v>
      </c>
      <c r="F170" s="344"/>
      <c r="G170" s="195" t="str">
        <f>IF(H174=G169,"BAJO","-")</f>
        <v>-</v>
      </c>
      <c r="H170" s="270" t="str">
        <f>IF(H174=H169,"BUENO","-")</f>
        <v>-</v>
      </c>
      <c r="I170" s="273" t="str">
        <f>IF(H174=I169,"Muy bueno","-")</f>
        <v>-</v>
      </c>
      <c r="J170" s="274"/>
      <c r="K170" s="275"/>
    </row>
    <row r="171" spans="1:14" ht="15.75" customHeight="1" thickBot="1" x14ac:dyDescent="0.25">
      <c r="A171" s="33" t="s">
        <v>283</v>
      </c>
      <c r="B171" s="262">
        <f>E150</f>
        <v>1017545</v>
      </c>
      <c r="C171" s="263"/>
      <c r="D171" s="257"/>
      <c r="E171" s="271"/>
      <c r="F171" s="345"/>
      <c r="G171" s="196"/>
      <c r="H171" s="271"/>
      <c r="I171" s="276"/>
      <c r="J171" s="277"/>
      <c r="K171" s="278"/>
    </row>
    <row r="172" spans="1:14" ht="15.75" customHeight="1" x14ac:dyDescent="0.2">
      <c r="A172" s="33" t="s">
        <v>46</v>
      </c>
      <c r="B172" s="264">
        <f>B170-B171</f>
        <v>60612097</v>
      </c>
      <c r="C172" s="265"/>
      <c r="D172" s="195">
        <f>(B172-B173)/B170</f>
        <v>0.98348935728038145</v>
      </c>
      <c r="E172" s="271"/>
      <c r="F172" s="345"/>
      <c r="G172" s="196"/>
      <c r="H172" s="271"/>
      <c r="I172" s="276"/>
      <c r="J172" s="277"/>
      <c r="K172" s="278"/>
    </row>
    <row r="173" spans="1:14" ht="15.75" customHeight="1" thickBot="1" x14ac:dyDescent="0.25">
      <c r="A173" s="34" t="s">
        <v>47</v>
      </c>
      <c r="B173" s="266">
        <v>0</v>
      </c>
      <c r="C173" s="267"/>
      <c r="D173" s="257"/>
      <c r="E173" s="272"/>
      <c r="F173" s="346"/>
      <c r="G173" s="197"/>
      <c r="H173" s="272"/>
      <c r="I173" s="279"/>
      <c r="J173" s="280"/>
      <c r="K173" s="281"/>
      <c r="L173" s="174"/>
    </row>
    <row r="174" spans="1:14" ht="15" customHeight="1" thickBot="1" x14ac:dyDescent="0.25">
      <c r="A174" s="164" t="s">
        <v>285</v>
      </c>
      <c r="B174" s="164" t="s">
        <v>286</v>
      </c>
      <c r="C174" s="165"/>
      <c r="D174" s="164" t="s">
        <v>287</v>
      </c>
      <c r="E174" s="164" t="s">
        <v>288</v>
      </c>
      <c r="F174" s="165"/>
      <c r="G174" s="165"/>
      <c r="H174" s="268" t="str">
        <f>IF(D170&lt;=30%,"MUY BAJO",IF(D170&lt;60%,"BAJO",IF(D170&lt;=90%,"BUENO",IF(D170&lt;=100%,"MUY BUENO","-"))))</f>
        <v>MUY BAJO</v>
      </c>
      <c r="I174" s="269"/>
      <c r="J174" s="269"/>
      <c r="K174" s="167"/>
    </row>
    <row r="175" spans="1:14" ht="15" thickBot="1" x14ac:dyDescent="0.25">
      <c r="A175" s="17"/>
      <c r="B175" s="17"/>
      <c r="C175" s="17"/>
      <c r="D175" s="17"/>
      <c r="E175" s="7"/>
      <c r="F175" s="7"/>
      <c r="G175" s="18"/>
      <c r="H175" s="18"/>
      <c r="I175" s="18"/>
      <c r="J175" s="18"/>
      <c r="K175" s="18"/>
    </row>
    <row r="176" spans="1:14" ht="14.45" customHeight="1" x14ac:dyDescent="0.2">
      <c r="A176" s="248" t="s">
        <v>319</v>
      </c>
      <c r="B176" s="249"/>
      <c r="C176" s="249"/>
      <c r="D176" s="249"/>
      <c r="E176" s="249"/>
      <c r="F176" s="249"/>
      <c r="G176" s="249"/>
      <c r="H176" s="249"/>
      <c r="I176" s="249"/>
      <c r="J176" s="249"/>
      <c r="K176" s="250"/>
    </row>
    <row r="177" spans="1:13" ht="14.45" customHeight="1" x14ac:dyDescent="0.2">
      <c r="A177" s="251"/>
      <c r="B177" s="252"/>
      <c r="C177" s="252"/>
      <c r="D177" s="252"/>
      <c r="E177" s="252"/>
      <c r="F177" s="252"/>
      <c r="G177" s="252"/>
      <c r="H177" s="252"/>
      <c r="I177" s="252"/>
      <c r="J177" s="252"/>
      <c r="K177" s="253"/>
    </row>
    <row r="178" spans="1:13" ht="84" customHeight="1" thickBot="1" x14ac:dyDescent="0.25">
      <c r="A178" s="254"/>
      <c r="B178" s="255"/>
      <c r="C178" s="255"/>
      <c r="D178" s="255"/>
      <c r="E178" s="255"/>
      <c r="F178" s="255"/>
      <c r="G178" s="255"/>
      <c r="H178" s="255"/>
      <c r="I178" s="255"/>
      <c r="J178" s="255"/>
      <c r="K178" s="256"/>
    </row>
    <row r="179" spans="1:13" ht="15" thickBot="1" x14ac:dyDescent="0.25">
      <c r="A179" s="17"/>
      <c r="B179" s="17"/>
      <c r="C179" s="17"/>
      <c r="D179" s="17"/>
      <c r="E179" s="7"/>
      <c r="F179" s="7"/>
      <c r="G179" s="18"/>
      <c r="H179" s="18"/>
      <c r="I179" s="18"/>
      <c r="J179" s="18"/>
      <c r="K179" s="18"/>
    </row>
    <row r="180" spans="1:13" ht="15.75" thickBot="1" x14ac:dyDescent="0.3">
      <c r="A180" s="211" t="s">
        <v>40</v>
      </c>
      <c r="B180" s="212"/>
      <c r="C180" s="212"/>
      <c r="D180" s="212"/>
      <c r="E180" s="212"/>
      <c r="F180" s="212"/>
      <c r="G180" s="212"/>
      <c r="H180" s="212"/>
      <c r="I180" s="212"/>
      <c r="J180" s="212"/>
      <c r="K180" s="213"/>
    </row>
    <row r="181" spans="1:13" ht="14.25" customHeight="1" thickBot="1" x14ac:dyDescent="0.3">
      <c r="A181" s="8"/>
      <c r="B181" s="8"/>
      <c r="C181" s="8"/>
      <c r="D181" s="8"/>
      <c r="E181" s="8"/>
      <c r="F181" s="8"/>
      <c r="G181" s="8"/>
      <c r="H181" s="8"/>
      <c r="I181" s="8"/>
      <c r="J181" s="8"/>
      <c r="K181" s="8"/>
    </row>
    <row r="182" spans="1:13" ht="30.75" customHeight="1" thickBot="1" x14ac:dyDescent="0.25">
      <c r="A182" s="221" t="s">
        <v>43</v>
      </c>
      <c r="B182" s="338" t="s">
        <v>275</v>
      </c>
      <c r="C182" s="339"/>
      <c r="D182" s="336" t="s">
        <v>36</v>
      </c>
      <c r="E182" s="223" t="s">
        <v>41</v>
      </c>
      <c r="F182" s="224"/>
      <c r="G182" s="236" t="s">
        <v>2</v>
      </c>
      <c r="H182" s="238" t="s">
        <v>39</v>
      </c>
      <c r="I182" s="239"/>
      <c r="J182" s="240" t="s">
        <v>56</v>
      </c>
      <c r="K182" s="241"/>
    </row>
    <row r="183" spans="1:13" ht="15.75" thickBot="1" x14ac:dyDescent="0.3">
      <c r="A183" s="222"/>
      <c r="B183" s="338" t="s">
        <v>276</v>
      </c>
      <c r="C183" s="339"/>
      <c r="D183" s="337"/>
      <c r="E183" s="49" t="s">
        <v>1</v>
      </c>
      <c r="F183" s="24" t="s">
        <v>42</v>
      </c>
      <c r="G183" s="237"/>
      <c r="H183" s="157" t="s">
        <v>37</v>
      </c>
      <c r="I183" s="168" t="s">
        <v>38</v>
      </c>
      <c r="J183" s="21" t="s">
        <v>37</v>
      </c>
      <c r="K183" s="21" t="s">
        <v>38</v>
      </c>
    </row>
    <row r="184" spans="1:13" s="149" customFormat="1" ht="123" customHeight="1" x14ac:dyDescent="0.25">
      <c r="A184" s="154" t="s">
        <v>301</v>
      </c>
      <c r="B184" s="340">
        <v>46128</v>
      </c>
      <c r="C184" s="341"/>
      <c r="D184" s="191" t="s">
        <v>315</v>
      </c>
      <c r="E184" s="151" t="s">
        <v>302</v>
      </c>
      <c r="F184" s="180" t="s">
        <v>14</v>
      </c>
      <c r="G184" s="181">
        <v>4500000</v>
      </c>
      <c r="H184" s="175" t="s">
        <v>303</v>
      </c>
      <c r="I184" s="182"/>
      <c r="J184" s="175" t="s">
        <v>303</v>
      </c>
      <c r="K184" s="150"/>
      <c r="M184" s="190"/>
    </row>
    <row r="185" spans="1:13" ht="123.75" customHeight="1" x14ac:dyDescent="0.2">
      <c r="A185" s="154" t="s">
        <v>304</v>
      </c>
      <c r="B185" s="342">
        <v>46141</v>
      </c>
      <c r="C185" s="343"/>
      <c r="D185" s="192" t="s">
        <v>306</v>
      </c>
      <c r="E185" s="151" t="s">
        <v>302</v>
      </c>
      <c r="F185" s="180" t="s">
        <v>231</v>
      </c>
      <c r="G185" s="176">
        <v>7260000</v>
      </c>
      <c r="H185" s="177" t="s">
        <v>303</v>
      </c>
      <c r="I185" s="178"/>
      <c r="J185" s="177" t="s">
        <v>303</v>
      </c>
      <c r="K185" s="152"/>
      <c r="M185" s="190"/>
    </row>
    <row r="186" spans="1:13" ht="15.75" x14ac:dyDescent="0.2">
      <c r="A186" s="154"/>
      <c r="B186" s="342"/>
      <c r="C186" s="343"/>
      <c r="D186" s="193"/>
      <c r="E186" s="151"/>
      <c r="F186" s="180"/>
      <c r="G186" s="179"/>
      <c r="H186" s="177"/>
      <c r="I186" s="178"/>
      <c r="J186" s="177"/>
      <c r="K186" s="153"/>
      <c r="M186" s="190"/>
    </row>
    <row r="187" spans="1:13" ht="15.75" x14ac:dyDescent="0.2">
      <c r="A187" s="154"/>
      <c r="B187" s="342"/>
      <c r="C187" s="343"/>
      <c r="D187" s="194"/>
      <c r="E187" s="151"/>
      <c r="F187" s="180"/>
      <c r="G187" s="179"/>
      <c r="H187" s="177"/>
      <c r="I187" s="178"/>
      <c r="J187" s="177"/>
      <c r="K187" s="153"/>
      <c r="M187" s="190"/>
    </row>
    <row r="188" spans="1:13" x14ac:dyDescent="0.2">
      <c r="A188" s="154"/>
      <c r="B188" s="330"/>
      <c r="C188" s="331"/>
      <c r="D188" s="27"/>
      <c r="E188" s="3"/>
      <c r="F188" s="3"/>
      <c r="G188" s="3"/>
      <c r="H188" s="22"/>
      <c r="I188" s="3"/>
      <c r="J188" s="22"/>
      <c r="K188" s="9"/>
    </row>
    <row r="189" spans="1:13" ht="15" thickBot="1" x14ac:dyDescent="0.25">
      <c r="A189" s="186"/>
      <c r="B189" s="242"/>
      <c r="C189" s="243"/>
      <c r="D189" s="52"/>
      <c r="E189" s="10"/>
      <c r="F189" s="10"/>
      <c r="G189" s="187">
        <f>SUM(G184:G188)</f>
        <v>11760000</v>
      </c>
      <c r="H189" s="23"/>
      <c r="I189" s="10"/>
      <c r="J189" s="23"/>
      <c r="K189" s="11"/>
    </row>
    <row r="190" spans="1:13" x14ac:dyDescent="0.2">
      <c r="B190" s="5"/>
      <c r="C190" s="5"/>
      <c r="D190" s="5"/>
      <c r="G190" s="5"/>
      <c r="H190" s="5"/>
    </row>
    <row r="191" spans="1:13" ht="15" thickBot="1" x14ac:dyDescent="0.25">
      <c r="B191" s="5"/>
      <c r="C191" s="5"/>
      <c r="D191" s="5"/>
      <c r="G191" s="5"/>
      <c r="H191" s="5"/>
    </row>
    <row r="192" spans="1:13" ht="19.5" customHeight="1" thickBot="1" x14ac:dyDescent="0.25">
      <c r="A192" s="285" t="s">
        <v>44</v>
      </c>
      <c r="B192" s="286"/>
      <c r="C192" s="286"/>
      <c r="D192" s="286"/>
      <c r="E192" s="286"/>
      <c r="F192" s="286"/>
      <c r="G192" s="286"/>
      <c r="H192" s="286"/>
      <c r="I192" s="286"/>
      <c r="J192" s="286"/>
      <c r="K192" s="287"/>
    </row>
    <row r="193" spans="1:11" ht="12" customHeight="1" thickBot="1" x14ac:dyDescent="0.25">
      <c r="A193" s="5"/>
      <c r="B193" s="5"/>
      <c r="C193" s="5"/>
      <c r="D193" s="5"/>
      <c r="E193" s="5"/>
      <c r="F193" s="5"/>
      <c r="G193" s="5"/>
      <c r="H193" s="5"/>
      <c r="I193" s="5"/>
      <c r="J193" s="5"/>
      <c r="K193" s="5"/>
    </row>
    <row r="194" spans="1:11" ht="16.5" thickBot="1" x14ac:dyDescent="0.3">
      <c r="A194" s="204" t="s">
        <v>35</v>
      </c>
      <c r="B194" s="205"/>
      <c r="C194" s="205"/>
      <c r="D194" s="205"/>
      <c r="E194" s="205"/>
      <c r="F194" s="205"/>
      <c r="G194" s="205"/>
      <c r="H194" s="205"/>
      <c r="I194" s="205"/>
      <c r="J194" s="205"/>
      <c r="K194" s="206"/>
    </row>
    <row r="195" spans="1:11" ht="12" customHeight="1" thickBot="1" x14ac:dyDescent="0.3">
      <c r="A195" s="4"/>
      <c r="B195" s="4"/>
      <c r="C195" s="4"/>
      <c r="D195" s="4"/>
      <c r="E195" s="4"/>
      <c r="F195" s="4"/>
      <c r="G195" s="4"/>
      <c r="H195" s="4"/>
      <c r="I195" s="4"/>
      <c r="J195" s="4"/>
      <c r="K195" s="4"/>
    </row>
    <row r="196" spans="1:11" ht="16.5" customHeight="1" thickBot="1" x14ac:dyDescent="0.25">
      <c r="A196" s="1" t="s">
        <v>31</v>
      </c>
      <c r="B196" s="214" t="s">
        <v>307</v>
      </c>
      <c r="C196" s="215"/>
      <c r="D196" s="215"/>
      <c r="E196" s="215"/>
      <c r="F196" s="215"/>
      <c r="G196" s="215"/>
      <c r="H196" s="215"/>
      <c r="I196" s="215"/>
      <c r="J196" s="215"/>
      <c r="K196" s="216"/>
    </row>
    <row r="197" spans="1:11" ht="9.75" customHeight="1" thickBot="1" x14ac:dyDescent="0.25"/>
    <row r="198" spans="1:11" ht="22.5" customHeight="1" thickBot="1" x14ac:dyDescent="0.25">
      <c r="A198" s="1" t="s">
        <v>32</v>
      </c>
      <c r="B198" s="214"/>
      <c r="C198" s="215"/>
      <c r="D198" s="215"/>
      <c r="E198" s="215"/>
      <c r="F198" s="215"/>
      <c r="G198" s="215"/>
      <c r="H198" s="215"/>
      <c r="I198" s="215"/>
      <c r="J198" s="215"/>
      <c r="K198" s="216"/>
    </row>
    <row r="199" spans="1:11" ht="10.5" customHeight="1" thickBot="1" x14ac:dyDescent="0.25"/>
    <row r="200" spans="1:11" ht="17.25" customHeight="1" thickBot="1" x14ac:dyDescent="0.25">
      <c r="A200" s="1" t="s">
        <v>33</v>
      </c>
      <c r="B200" s="284">
        <v>46220</v>
      </c>
      <c r="C200" s="215"/>
      <c r="D200" s="215"/>
      <c r="E200" s="215"/>
      <c r="F200" s="215"/>
      <c r="G200" s="215"/>
      <c r="H200" s="215"/>
      <c r="I200" s="215"/>
      <c r="J200" s="215"/>
      <c r="K200" s="216"/>
    </row>
  </sheetData>
  <protectedRanges>
    <protectedRange sqref="M184:M185" name="Rango1_2_1_1_1"/>
    <protectedRange sqref="D184" name="Rango1_2_1_1_1_1"/>
    <protectedRange sqref="D185" name="Rango1_2_1_1_1_2"/>
    <protectedRange sqref="D186:D187" name="Rango1_2_1_1_8"/>
  </protectedRanges>
  <mergeCells count="90">
    <mergeCell ref="B188:C188"/>
    <mergeCell ref="E169:F169"/>
    <mergeCell ref="D168:D169"/>
    <mergeCell ref="D182:D183"/>
    <mergeCell ref="B182:C182"/>
    <mergeCell ref="B183:C183"/>
    <mergeCell ref="B184:C184"/>
    <mergeCell ref="B185:C185"/>
    <mergeCell ref="B186:C186"/>
    <mergeCell ref="E170:F173"/>
    <mergeCell ref="B168:C169"/>
    <mergeCell ref="B170:C170"/>
    <mergeCell ref="D172:D173"/>
    <mergeCell ref="B187:C187"/>
    <mergeCell ref="B155:C155"/>
    <mergeCell ref="G159:K163"/>
    <mergeCell ref="E154:K154"/>
    <mergeCell ref="E155:K155"/>
    <mergeCell ref="B158:C158"/>
    <mergeCell ref="G158:K158"/>
    <mergeCell ref="E158:F158"/>
    <mergeCell ref="G41:K149"/>
    <mergeCell ref="G150:K150"/>
    <mergeCell ref="F39:F40"/>
    <mergeCell ref="G39:K40"/>
    <mergeCell ref="B154:C154"/>
    <mergeCell ref="D30:K37"/>
    <mergeCell ref="D29:K29"/>
    <mergeCell ref="A39:C39"/>
    <mergeCell ref="D39:D40"/>
    <mergeCell ref="E39:E40"/>
    <mergeCell ref="B200:K200"/>
    <mergeCell ref="A194:K194"/>
    <mergeCell ref="B196:K196"/>
    <mergeCell ref="B198:K198"/>
    <mergeCell ref="A192:K192"/>
    <mergeCell ref="B189:C189"/>
    <mergeCell ref="E168:K168"/>
    <mergeCell ref="E159:F159"/>
    <mergeCell ref="E160:F160"/>
    <mergeCell ref="A176:K178"/>
    <mergeCell ref="D170:D171"/>
    <mergeCell ref="B162:C162"/>
    <mergeCell ref="B163:C163"/>
    <mergeCell ref="B164:C164"/>
    <mergeCell ref="B171:C171"/>
    <mergeCell ref="B172:C172"/>
    <mergeCell ref="B173:C173"/>
    <mergeCell ref="H174:J174"/>
    <mergeCell ref="H170:H173"/>
    <mergeCell ref="I170:K173"/>
    <mergeCell ref="E164:F164"/>
    <mergeCell ref="A27:K27"/>
    <mergeCell ref="A38:K38"/>
    <mergeCell ref="A152:K152"/>
    <mergeCell ref="A157:K157"/>
    <mergeCell ref="A182:A183"/>
    <mergeCell ref="E182:F182"/>
    <mergeCell ref="A150:B150"/>
    <mergeCell ref="E161:F161"/>
    <mergeCell ref="E162:F162"/>
    <mergeCell ref="E163:F163"/>
    <mergeCell ref="A180:K180"/>
    <mergeCell ref="A168:A169"/>
    <mergeCell ref="A166:K166"/>
    <mergeCell ref="G182:G183"/>
    <mergeCell ref="H182:I182"/>
    <mergeCell ref="J182:K182"/>
    <mergeCell ref="A23:K23"/>
    <mergeCell ref="E15:K15"/>
    <mergeCell ref="A13:B13"/>
    <mergeCell ref="A15:B15"/>
    <mergeCell ref="E17:K17"/>
    <mergeCell ref="E19:K19"/>
    <mergeCell ref="G170:G173"/>
    <mergeCell ref="A1:K1"/>
    <mergeCell ref="A3:K3"/>
    <mergeCell ref="A4:K4"/>
    <mergeCell ref="A5:K5"/>
    <mergeCell ref="A6:K6"/>
    <mergeCell ref="A2:K2"/>
    <mergeCell ref="A7:K7"/>
    <mergeCell ref="A9:K9"/>
    <mergeCell ref="A25:K25"/>
    <mergeCell ref="A11:K11"/>
    <mergeCell ref="A17:B17"/>
    <mergeCell ref="A21:B21"/>
    <mergeCell ref="E21:H21"/>
    <mergeCell ref="A19:B19"/>
    <mergeCell ref="E13:K13"/>
  </mergeCells>
  <phoneticPr fontId="26" type="noConversion"/>
  <pageMargins left="0.23622047244094491" right="0.23622047244094491" top="0.35433070866141736" bottom="0.35433070866141736" header="0" footer="0"/>
  <pageSetup scale="85" orientation="landscape" r:id="rId1"/>
  <rowBreaks count="1" manualBreakCount="1">
    <brk id="37" max="16383" man="1"/>
  </rowBreaks>
  <colBreaks count="1" manualBreakCount="1">
    <brk id="11"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INFORME GESTION 1 SEMESTRE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WILBER YAMID MUÑOZ MUÑOZ</cp:lastModifiedBy>
  <cp:lastPrinted>2026-08-18T17:05:15Z</cp:lastPrinted>
  <dcterms:created xsi:type="dcterms:W3CDTF">2018-02-07T16:12:12Z</dcterms:created>
  <dcterms:modified xsi:type="dcterms:W3CDTF">2026-08-18T17:27:35Z</dcterms:modified>
</cp:coreProperties>
</file>